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activeTab="0"/>
  </bookViews>
  <sheets>
    <sheet name="Jacquelyn Estates Escrow" sheetId="1" r:id="rId1"/>
    <sheet name="Release #1" sheetId="2" r:id="rId2"/>
  </sheets>
  <definedNames>
    <definedName name="_xlnm.Print_Area" localSheetId="0">'Jacquelyn Estates Escrow'!$A$1:$M$153</definedName>
    <definedName name="_xlnm.Print_Area" localSheetId="1">'Release #1'!$A$1:$H$79</definedName>
    <definedName name="Z_9C76254A_85FB_4DA9_B5DC_2702C02D9284_.wvu.PrintArea" localSheetId="0" hidden="1">'Jacquelyn Estates Escrow'!$A$1:$M$153</definedName>
    <definedName name="Z_9C76254A_85FB_4DA9_B5DC_2702C02D9284_.wvu.PrintArea" localSheetId="1" hidden="1">'Release #1'!$A$1:$H$79</definedName>
  </definedNames>
  <calcPr fullCalcOnLoad="1"/>
</workbook>
</file>

<file path=xl/sharedStrings.xml><?xml version="1.0" encoding="utf-8"?>
<sst xmlns="http://schemas.openxmlformats.org/spreadsheetml/2006/main" count="169" uniqueCount="111">
  <si>
    <t>RE:</t>
  </si>
  <si>
    <t>Sincerely,</t>
  </si>
  <si>
    <t>Weber County Engineering Dept.</t>
  </si>
  <si>
    <t>If you have any comments or questions concerning this letter, feel free to contact me.</t>
  </si>
  <si>
    <t>This letter releases the following amount from escrow for improvements installed as requested:</t>
  </si>
  <si>
    <t>Original Escrow Balance:</t>
  </si>
  <si>
    <t>Current Escrow Balance:</t>
  </si>
  <si>
    <t>Amount released this letter:</t>
  </si>
  <si>
    <t>Remaining Escrow Balance</t>
  </si>
  <si>
    <t>Approved Releases:</t>
  </si>
  <si>
    <t>Chad Meyerhoffer</t>
  </si>
  <si>
    <t>Phone: (801) 399-8004</t>
  </si>
  <si>
    <t>Total</t>
  </si>
  <si>
    <t>Escrow Release #1</t>
  </si>
  <si>
    <t>Ogden, UT 84401</t>
  </si>
  <si>
    <t>Weber County Engineering</t>
  </si>
  <si>
    <t>2380 Washington Blvd. Ste 240</t>
  </si>
  <si>
    <t>Weber County Engineering,</t>
  </si>
  <si>
    <t>Culinary Water</t>
  </si>
  <si>
    <t>Test and Chlorinate</t>
  </si>
  <si>
    <t>Chip and Seal</t>
  </si>
  <si>
    <t>SY</t>
  </si>
  <si>
    <t>LF</t>
  </si>
  <si>
    <t>EA</t>
  </si>
  <si>
    <t>Grand Total</t>
  </si>
  <si>
    <t>Subtotal</t>
  </si>
  <si>
    <t>10% Contingecy</t>
  </si>
  <si>
    <t>Street Signs</t>
  </si>
  <si>
    <t>Released</t>
  </si>
  <si>
    <t>Remaining</t>
  </si>
  <si>
    <t>Ogden Utah, 84404</t>
  </si>
  <si>
    <t>Connect to Existing Pipe</t>
  </si>
  <si>
    <t>Fire Hydrants</t>
  </si>
  <si>
    <t>Service Connections</t>
  </si>
  <si>
    <t>Sewer</t>
  </si>
  <si>
    <t>Furnish and intall 8" PVC</t>
  </si>
  <si>
    <t>5ft Manhole</t>
  </si>
  <si>
    <t>4ft Manhole</t>
  </si>
  <si>
    <t>Connect to Existing</t>
  </si>
  <si>
    <t>Video and Test</t>
  </si>
  <si>
    <t>Grading and Paving</t>
  </si>
  <si>
    <t>3" Asphalt</t>
  </si>
  <si>
    <t>Storm Drain</t>
  </si>
  <si>
    <t>15" RCP</t>
  </si>
  <si>
    <t>Connect to Exist. SD</t>
  </si>
  <si>
    <t>8" PVC Watermain</t>
  </si>
  <si>
    <t>8" Gate Valve</t>
  </si>
  <si>
    <t>Temp Turnaround</t>
  </si>
  <si>
    <t>LS</t>
  </si>
  <si>
    <t>Need a pressure test for sewer</t>
  </si>
  <si>
    <t>at 99ft in on video from1+34.19 to 4+39.18 there is a sharp object stressing the pipe.  Has this</t>
  </si>
  <si>
    <t>been looked at to see if it needs to be repaired now?</t>
  </si>
  <si>
    <t>sewer line into manholes needs to be grouted.</t>
  </si>
  <si>
    <t>Did not see lateral for lot 36 or lot 42  need to double check these.</t>
  </si>
  <si>
    <t>Sewer Phs 6</t>
  </si>
  <si>
    <t>8" Sewer Line</t>
  </si>
  <si>
    <t>Connect to Main</t>
  </si>
  <si>
    <t>Install Service Connections</t>
  </si>
  <si>
    <t>Escrow</t>
  </si>
  <si>
    <t>Jacquelyn Estates Phase 1</t>
  </si>
  <si>
    <t>Craig Standing</t>
  </si>
  <si>
    <t>Ring and Collar Manholes</t>
  </si>
  <si>
    <t>30" Curb &amp; Gutter</t>
  </si>
  <si>
    <t>8" of Sub-base</t>
  </si>
  <si>
    <t>6" Base</t>
  </si>
  <si>
    <t>Import Back Fill</t>
  </si>
  <si>
    <t>TN</t>
  </si>
  <si>
    <t>Grade Det. Pond</t>
  </si>
  <si>
    <t>Outlet Structure with orifice</t>
  </si>
  <si>
    <t>Combo Sign</t>
  </si>
  <si>
    <t>Sign</t>
  </si>
  <si>
    <t>Survey Monuments will need to be paid to Surveyors Office prior to signing of the Mylar.</t>
  </si>
  <si>
    <t>Secondary Water</t>
  </si>
  <si>
    <t>8" Secondary water line</t>
  </si>
  <si>
    <t>Service Laterals</t>
  </si>
  <si>
    <t>Drain to Inlet Box</t>
  </si>
  <si>
    <t>Fittings/Valves</t>
  </si>
  <si>
    <t>Landscaping</t>
  </si>
  <si>
    <t>Jacquelyn Estates Phase 1 (Craig Standing)</t>
  </si>
  <si>
    <t>Construct Swale Lines with Rock</t>
  </si>
  <si>
    <t>Construct 2Ft Berm</t>
  </si>
  <si>
    <t>Mailboxes</t>
  </si>
  <si>
    <t>Sign 4'X4'</t>
  </si>
  <si>
    <t>Irrigation Box</t>
  </si>
  <si>
    <t>15" SDR</t>
  </si>
  <si>
    <t>Inlet Boxes</t>
  </si>
  <si>
    <t>4ft. Inlet Boxes</t>
  </si>
  <si>
    <t>Junction Boxes</t>
  </si>
  <si>
    <t>Mobilization</t>
  </si>
  <si>
    <t>Make Draft to Craig Standing and mail to:</t>
  </si>
  <si>
    <t>Hot Tap</t>
  </si>
  <si>
    <t>Connect to Existing Replace MH</t>
  </si>
  <si>
    <t xml:space="preserve">Hot Tap </t>
  </si>
  <si>
    <t>CY</t>
  </si>
  <si>
    <t>SF</t>
  </si>
  <si>
    <t>Set</t>
  </si>
  <si>
    <t>Paver Stones (Parsons)</t>
  </si>
  <si>
    <t>Grass, (The Sod Co., Meridian ID)</t>
  </si>
  <si>
    <t>Decorative grass (Valley Nursery)</t>
  </si>
  <si>
    <t>Playground (Costco)</t>
  </si>
  <si>
    <t>(The Sign Co.)</t>
  </si>
  <si>
    <t>Sprinkling system (Dirks Plumbing)</t>
  </si>
  <si>
    <t>Landscaping Rocks (Parsons)</t>
  </si>
  <si>
    <t>Phase One (US Postal)</t>
  </si>
  <si>
    <t>Trees; includes Garden Area (Valley Nursery)</t>
  </si>
  <si>
    <t>Shrubs; includes Garden Area (Valley Nursery)</t>
  </si>
  <si>
    <t>Pergola Picnic Tables (Costco)</t>
  </si>
  <si>
    <t>Gravel .375 minus gray (Parsons)</t>
  </si>
  <si>
    <t>ton</t>
  </si>
  <si>
    <t>Sand Brown (Parsons)</t>
  </si>
  <si>
    <t>Fence Ranch Style Phase 1 (Adam Blanchard)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</si>
</sst>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\(###\)\ ###\-####"/>
    <numFmt numFmtId="167" formatCode="[&lt;=9999999]###\-####;\(###\)\ ###\-####"/>
    <numFmt numFmtId="168" formatCode="[$$-409]* #,##0.00_);_([$$-409]* \#\,##0.00\);_([$$-409]* &quot;-&quot;??_);_(@_)"/>
    <numFmt numFmtId="169" formatCode="_([$$-409]* #,##0.00_);_([$$-409]* \(#,##0.00\);_([$$-409]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vertical="top" wrapText="1"/>
    </xf>
    <xf numFmtId="44" fontId="0" fillId="0" borderId="0" xfId="44" applyNumberFormat="1" applyFont="1" applyAlignment="1">
      <alignment/>
    </xf>
    <xf numFmtId="44" fontId="1" fillId="0" borderId="0" xfId="44" applyNumberFormat="1" applyFont="1" applyAlignment="1">
      <alignment/>
    </xf>
    <xf numFmtId="168" fontId="0" fillId="0" borderId="0" xfId="0" applyNumberFormat="1" applyFill="1" applyAlignment="1">
      <alignment horizontal="right"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41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44" fontId="0" fillId="33" borderId="0" xfId="44" applyNumberFormat="1" applyFont="1" applyFill="1" applyAlignment="1">
      <alignment/>
    </xf>
    <xf numFmtId="44" fontId="41" fillId="33" borderId="0" xfId="0" applyNumberFormat="1" applyFont="1" applyFill="1" applyAlignment="1">
      <alignment/>
    </xf>
    <xf numFmtId="44" fontId="0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/>
    </xf>
    <xf numFmtId="44" fontId="0" fillId="34" borderId="0" xfId="44" applyNumberFormat="1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A70">
      <selection activeCell="P83" sqref="P83"/>
    </sheetView>
  </sheetViews>
  <sheetFormatPr defaultColWidth="9.140625" defaultRowHeight="12.75"/>
  <cols>
    <col min="3" max="3" width="15.7109375" style="0" customWidth="1"/>
    <col min="4" max="4" width="4.7109375" style="0" customWidth="1"/>
    <col min="5" max="5" width="3.57421875" style="0" bestFit="1" customWidth="1"/>
    <col min="6" max="6" width="10.421875" style="9" customWidth="1"/>
    <col min="7" max="7" width="13.140625" style="0" customWidth="1"/>
    <col min="8" max="8" width="7.28125" style="9" customWidth="1"/>
    <col min="9" max="9" width="13.00390625" style="9" customWidth="1"/>
    <col min="10" max="10" width="0.5625" style="0" hidden="1" customWidth="1"/>
    <col min="11" max="13" width="9.140625" style="0" hidden="1" customWidth="1"/>
    <col min="14" max="14" width="18.8515625" style="9" bestFit="1" customWidth="1"/>
  </cols>
  <sheetData>
    <row r="1" spans="1:7" ht="12.75">
      <c r="A1" s="27">
        <v>42184</v>
      </c>
      <c r="B1" s="27"/>
      <c r="C1" s="27"/>
      <c r="G1" s="6"/>
    </row>
    <row r="2" ht="12.75">
      <c r="G2" s="6"/>
    </row>
    <row r="3" spans="1:7" ht="12.75">
      <c r="A3" s="2" t="s">
        <v>15</v>
      </c>
      <c r="G3" s="6"/>
    </row>
    <row r="4" spans="1:7" ht="12.75">
      <c r="A4" s="2" t="s">
        <v>16</v>
      </c>
      <c r="G4" s="6"/>
    </row>
    <row r="5" spans="1:7" ht="12.75">
      <c r="A5" s="2" t="s">
        <v>14</v>
      </c>
      <c r="G5" s="6"/>
    </row>
    <row r="6" spans="1:7" ht="12.75">
      <c r="A6" s="2"/>
      <c r="G6" s="6"/>
    </row>
    <row r="7" spans="1:7" ht="12.75">
      <c r="A7" s="1" t="s">
        <v>0</v>
      </c>
      <c r="B7" s="1" t="s">
        <v>59</v>
      </c>
      <c r="G7" s="6"/>
    </row>
    <row r="8" spans="1:9" ht="12.75">
      <c r="A8" s="2"/>
      <c r="B8" s="1" t="s">
        <v>60</v>
      </c>
      <c r="C8" s="2"/>
      <c r="D8" s="2"/>
      <c r="E8" s="2"/>
      <c r="F8" s="10"/>
      <c r="G8" s="6"/>
      <c r="H8" s="10"/>
      <c r="I8" s="10"/>
    </row>
    <row r="9" spans="1:9" ht="12.75">
      <c r="A9" s="2"/>
      <c r="B9" s="2"/>
      <c r="C9" s="2"/>
      <c r="D9" s="2"/>
      <c r="E9" s="2"/>
      <c r="F9" s="10"/>
      <c r="G9" s="6" t="s">
        <v>58</v>
      </c>
      <c r="H9" s="10" t="s">
        <v>28</v>
      </c>
      <c r="I9" s="10" t="s">
        <v>29</v>
      </c>
    </row>
    <row r="10" spans="1:9" ht="12.75">
      <c r="A10" s="2" t="s">
        <v>17</v>
      </c>
      <c r="B10" s="2"/>
      <c r="C10" s="2"/>
      <c r="D10" s="2"/>
      <c r="E10" s="2"/>
      <c r="F10" s="10"/>
      <c r="G10" s="6"/>
      <c r="H10" s="10"/>
      <c r="I10" s="10"/>
    </row>
    <row r="11" spans="1:9" ht="12.75">
      <c r="A11" s="2"/>
      <c r="B11" s="2"/>
      <c r="C11" s="2"/>
      <c r="D11" s="2"/>
      <c r="E11" s="2"/>
      <c r="F11" s="10"/>
      <c r="G11" s="6"/>
      <c r="H11" s="10"/>
      <c r="I11" s="10"/>
    </row>
    <row r="12" spans="1:9" ht="12.75">
      <c r="A12" s="1" t="s">
        <v>27</v>
      </c>
      <c r="B12" s="2"/>
      <c r="C12" s="2"/>
      <c r="D12" s="2"/>
      <c r="E12" s="2"/>
      <c r="F12" s="10"/>
      <c r="G12" s="6"/>
      <c r="H12" s="10"/>
      <c r="I12" s="10"/>
    </row>
    <row r="13" spans="1:9" ht="12.75">
      <c r="A13" s="2" t="s">
        <v>69</v>
      </c>
      <c r="D13">
        <v>1</v>
      </c>
      <c r="E13" s="2" t="s">
        <v>23</v>
      </c>
      <c r="F13" s="9">
        <v>150</v>
      </c>
      <c r="G13" s="6">
        <f>SUM(D13*F13)</f>
        <v>150</v>
      </c>
      <c r="I13" s="12">
        <f>SUM(G13-H13)</f>
        <v>150</v>
      </c>
    </row>
    <row r="14" spans="1:9" ht="12.75">
      <c r="A14" s="2" t="s">
        <v>70</v>
      </c>
      <c r="D14">
        <v>1</v>
      </c>
      <c r="E14" s="2" t="s">
        <v>23</v>
      </c>
      <c r="F14" s="9">
        <v>100</v>
      </c>
      <c r="G14" s="6">
        <v>100</v>
      </c>
      <c r="I14" s="12">
        <f>SUM(G14-H14)</f>
        <v>100</v>
      </c>
    </row>
    <row r="15" spans="1:9" ht="12.75">
      <c r="A15" s="2"/>
      <c r="E15" s="2"/>
      <c r="G15" s="6"/>
      <c r="I15" s="12"/>
    </row>
    <row r="16" spans="1:9" ht="12.75">
      <c r="A16" s="1" t="s">
        <v>12</v>
      </c>
      <c r="E16" s="2"/>
      <c r="G16" s="6">
        <f>SUM(G13:G14)</f>
        <v>250</v>
      </c>
      <c r="H16" s="9">
        <f>SUM(H13:H14)</f>
        <v>0</v>
      </c>
      <c r="I16" s="6">
        <f>SUM(I13:I14)</f>
        <v>250</v>
      </c>
    </row>
    <row r="17" spans="1:8" ht="12.75">
      <c r="A17" s="2"/>
      <c r="B17" s="2"/>
      <c r="C17" s="2"/>
      <c r="D17" s="2"/>
      <c r="E17" s="2"/>
      <c r="F17" s="10"/>
      <c r="G17" s="6"/>
      <c r="H17" s="10"/>
    </row>
    <row r="18" spans="1:7" ht="12.75">
      <c r="A18" s="1" t="s">
        <v>18</v>
      </c>
      <c r="G18" s="6"/>
    </row>
    <row r="19" spans="1:9" ht="12.75">
      <c r="A19" s="20" t="s">
        <v>45</v>
      </c>
      <c r="B19" s="21"/>
      <c r="C19" s="21"/>
      <c r="D19" s="21">
        <v>600</v>
      </c>
      <c r="E19" s="21" t="s">
        <v>22</v>
      </c>
      <c r="F19" s="22">
        <v>20</v>
      </c>
      <c r="G19" s="23">
        <f>SUM(D19*F19)</f>
        <v>12000</v>
      </c>
      <c r="H19" s="23"/>
      <c r="I19" s="22">
        <f aca="true" t="shared" si="0" ref="I19:I25">SUM(G19-H19)</f>
        <v>12000</v>
      </c>
    </row>
    <row r="20" spans="1:9" ht="12.75">
      <c r="A20" s="2" t="s">
        <v>31</v>
      </c>
      <c r="D20">
        <v>1</v>
      </c>
      <c r="E20" t="s">
        <v>23</v>
      </c>
      <c r="F20" s="9">
        <v>2500</v>
      </c>
      <c r="G20" s="6">
        <f>SUM(D20*F20)</f>
        <v>2500</v>
      </c>
      <c r="H20" s="6"/>
      <c r="I20" s="9">
        <f t="shared" si="0"/>
        <v>2500</v>
      </c>
    </row>
    <row r="21" spans="1:16" ht="12.75">
      <c r="A21" s="2" t="s">
        <v>32</v>
      </c>
      <c r="D21">
        <v>1</v>
      </c>
      <c r="E21" t="s">
        <v>23</v>
      </c>
      <c r="F21" s="9">
        <v>4000</v>
      </c>
      <c r="G21" s="6">
        <f>SUM(D21*F21)</f>
        <v>4000</v>
      </c>
      <c r="H21" s="6"/>
      <c r="I21" s="9">
        <f t="shared" si="0"/>
        <v>4000</v>
      </c>
      <c r="P21" s="2"/>
    </row>
    <row r="22" spans="1:16" ht="12.75">
      <c r="A22" s="2" t="s">
        <v>33</v>
      </c>
      <c r="D22">
        <v>6</v>
      </c>
      <c r="E22" t="s">
        <v>23</v>
      </c>
      <c r="F22" s="9">
        <v>800</v>
      </c>
      <c r="G22" s="6">
        <f>SUM(D22*F22)</f>
        <v>4800</v>
      </c>
      <c r="H22" s="6"/>
      <c r="I22" s="9">
        <f t="shared" si="0"/>
        <v>4800</v>
      </c>
      <c r="P22" s="2"/>
    </row>
    <row r="23" spans="1:16" ht="12.75">
      <c r="A23" s="2" t="s">
        <v>46</v>
      </c>
      <c r="D23">
        <v>2</v>
      </c>
      <c r="E23" t="s">
        <v>23</v>
      </c>
      <c r="F23" s="9">
        <v>2000</v>
      </c>
      <c r="G23" s="6">
        <f>SUM(D23*F23)</f>
        <v>4000</v>
      </c>
      <c r="H23" s="6"/>
      <c r="I23" s="9">
        <f t="shared" si="0"/>
        <v>4000</v>
      </c>
      <c r="P23" s="2"/>
    </row>
    <row r="24" spans="1:9" ht="12.75">
      <c r="A24" s="2" t="s">
        <v>19</v>
      </c>
      <c r="G24" s="6">
        <v>2000</v>
      </c>
      <c r="H24" s="6"/>
      <c r="I24" s="9">
        <f t="shared" si="0"/>
        <v>2000</v>
      </c>
    </row>
    <row r="25" spans="1:9" ht="12.75">
      <c r="A25" s="20" t="s">
        <v>92</v>
      </c>
      <c r="B25" s="21"/>
      <c r="C25" s="21"/>
      <c r="D25" s="21">
        <v>1</v>
      </c>
      <c r="E25" s="21" t="s">
        <v>23</v>
      </c>
      <c r="F25" s="22">
        <v>3000</v>
      </c>
      <c r="G25" s="23">
        <v>3000</v>
      </c>
      <c r="H25" s="23"/>
      <c r="I25" s="22">
        <f t="shared" si="0"/>
        <v>3000</v>
      </c>
    </row>
    <row r="26" ht="12.75">
      <c r="G26" s="6"/>
    </row>
    <row r="27" spans="1:9" ht="12.75">
      <c r="A27" s="1" t="s">
        <v>12</v>
      </c>
      <c r="G27" s="6">
        <f>SUM(G19:G26)</f>
        <v>32300</v>
      </c>
      <c r="H27" s="9">
        <f>SUM(H19:H24)</f>
        <v>0</v>
      </c>
      <c r="I27" s="9">
        <f>SUM(G27-H27)</f>
        <v>32300</v>
      </c>
    </row>
    <row r="28" ht="12.75">
      <c r="G28" s="6"/>
    </row>
    <row r="29" spans="1:7" ht="12.75">
      <c r="A29" s="1" t="s">
        <v>34</v>
      </c>
      <c r="G29" s="6"/>
    </row>
    <row r="30" spans="1:9" ht="12.75">
      <c r="A30" s="2" t="s">
        <v>35</v>
      </c>
      <c r="D30">
        <v>780</v>
      </c>
      <c r="E30" t="s">
        <v>22</v>
      </c>
      <c r="F30" s="9">
        <v>20</v>
      </c>
      <c r="G30" s="6">
        <f aca="true" t="shared" si="1" ref="G30:G35">SUM(D30*F30)</f>
        <v>15600</v>
      </c>
      <c r="H30" s="6"/>
      <c r="I30" s="9">
        <f>SUM(G30-H30)</f>
        <v>15600</v>
      </c>
    </row>
    <row r="31" spans="1:9" ht="12.75">
      <c r="A31" s="20" t="s">
        <v>36</v>
      </c>
      <c r="B31" s="21"/>
      <c r="C31" s="21"/>
      <c r="D31" s="21">
        <v>1</v>
      </c>
      <c r="E31" s="21" t="s">
        <v>23</v>
      </c>
      <c r="F31" s="22">
        <v>3200</v>
      </c>
      <c r="G31" s="23">
        <f t="shared" si="1"/>
        <v>3200</v>
      </c>
      <c r="H31" s="23"/>
      <c r="I31" s="22">
        <f>SUM(G31-H31)</f>
        <v>3200</v>
      </c>
    </row>
    <row r="32" spans="1:9" ht="12.75">
      <c r="A32" s="20" t="s">
        <v>37</v>
      </c>
      <c r="B32" s="21"/>
      <c r="C32" s="21"/>
      <c r="D32" s="21">
        <v>4</v>
      </c>
      <c r="E32" s="21" t="s">
        <v>23</v>
      </c>
      <c r="F32" s="22">
        <v>2700</v>
      </c>
      <c r="G32" s="23">
        <f t="shared" si="1"/>
        <v>10800</v>
      </c>
      <c r="H32" s="23"/>
      <c r="I32" s="22">
        <f aca="true" t="shared" si="2" ref="I32:I38">SUM(G32-H32)</f>
        <v>10800</v>
      </c>
    </row>
    <row r="33" spans="1:9" ht="12.75">
      <c r="A33" s="20" t="s">
        <v>91</v>
      </c>
      <c r="B33" s="21"/>
      <c r="C33" s="21"/>
      <c r="D33" s="20">
        <v>1</v>
      </c>
      <c r="E33" s="21" t="s">
        <v>23</v>
      </c>
      <c r="F33" s="22">
        <v>12000</v>
      </c>
      <c r="G33" s="23">
        <f t="shared" si="1"/>
        <v>12000</v>
      </c>
      <c r="H33" s="23"/>
      <c r="I33" s="22">
        <f t="shared" si="2"/>
        <v>12000</v>
      </c>
    </row>
    <row r="34" spans="1:9" ht="12.75">
      <c r="A34" s="2" t="s">
        <v>33</v>
      </c>
      <c r="D34">
        <v>6</v>
      </c>
      <c r="E34" t="s">
        <v>23</v>
      </c>
      <c r="F34" s="9">
        <v>550</v>
      </c>
      <c r="G34" s="6">
        <f t="shared" si="1"/>
        <v>3300</v>
      </c>
      <c r="H34" s="6"/>
      <c r="I34" s="9">
        <f t="shared" si="2"/>
        <v>3300</v>
      </c>
    </row>
    <row r="35" spans="1:9" ht="12.75">
      <c r="A35" s="13" t="s">
        <v>61</v>
      </c>
      <c r="B35" s="14"/>
      <c r="C35" s="14"/>
      <c r="D35" s="14">
        <v>5</v>
      </c>
      <c r="E35" s="14" t="s">
        <v>23</v>
      </c>
      <c r="F35" s="15">
        <v>800</v>
      </c>
      <c r="G35" s="16">
        <f t="shared" si="1"/>
        <v>4000</v>
      </c>
      <c r="H35" s="16"/>
      <c r="I35" s="15">
        <f t="shared" si="2"/>
        <v>4000</v>
      </c>
    </row>
    <row r="36" spans="1:9" ht="12.75">
      <c r="A36" s="2" t="s">
        <v>39</v>
      </c>
      <c r="G36" s="6">
        <v>2000</v>
      </c>
      <c r="H36" s="6"/>
      <c r="I36" s="9">
        <f t="shared" si="2"/>
        <v>2000</v>
      </c>
    </row>
    <row r="37" spans="1:8" ht="12.75">
      <c r="A37" s="2"/>
      <c r="G37" s="6"/>
      <c r="H37" s="11"/>
    </row>
    <row r="38" spans="1:9" ht="12.75">
      <c r="A38" s="1" t="s">
        <v>12</v>
      </c>
      <c r="G38" s="6">
        <f>SUM(G29:G36)</f>
        <v>50900</v>
      </c>
      <c r="H38" s="10">
        <f>SUM(H30:H36)</f>
        <v>0</v>
      </c>
      <c r="I38" s="9">
        <f t="shared" si="2"/>
        <v>50900</v>
      </c>
    </row>
    <row r="39" ht="12.75">
      <c r="G39" s="6"/>
    </row>
    <row r="40" spans="1:7" ht="12.75">
      <c r="A40" s="1" t="s">
        <v>40</v>
      </c>
      <c r="G40" s="6"/>
    </row>
    <row r="41" spans="1:9" ht="12.75">
      <c r="A41" s="2" t="s">
        <v>65</v>
      </c>
      <c r="D41">
        <v>88</v>
      </c>
      <c r="E41" s="2" t="s">
        <v>66</v>
      </c>
      <c r="F41" s="9">
        <v>10</v>
      </c>
      <c r="G41" s="6">
        <f aca="true" t="shared" si="3" ref="G41:G48">SUM(D41*F41)</f>
        <v>880</v>
      </c>
      <c r="I41" s="9">
        <f aca="true" t="shared" si="4" ref="I41:I50">SUM(G41-H41)</f>
        <v>880</v>
      </c>
    </row>
    <row r="42" spans="1:9" ht="12.75">
      <c r="A42" s="13" t="s">
        <v>63</v>
      </c>
      <c r="B42" s="14"/>
      <c r="C42" s="14"/>
      <c r="D42" s="14">
        <v>950</v>
      </c>
      <c r="E42" s="13" t="s">
        <v>66</v>
      </c>
      <c r="F42" s="15">
        <v>16</v>
      </c>
      <c r="G42" s="16">
        <f t="shared" si="3"/>
        <v>15200</v>
      </c>
      <c r="H42" s="15"/>
      <c r="I42" s="15">
        <f t="shared" si="4"/>
        <v>15200</v>
      </c>
    </row>
    <row r="43" spans="1:9" ht="12.75">
      <c r="A43" s="13" t="s">
        <v>64</v>
      </c>
      <c r="B43" s="14"/>
      <c r="C43" s="14"/>
      <c r="D43" s="14">
        <v>625</v>
      </c>
      <c r="E43" s="13" t="s">
        <v>66</v>
      </c>
      <c r="F43" s="15">
        <v>16.5</v>
      </c>
      <c r="G43" s="16">
        <f t="shared" si="3"/>
        <v>10312.5</v>
      </c>
      <c r="H43" s="18"/>
      <c r="I43" s="15">
        <f t="shared" si="4"/>
        <v>10312.5</v>
      </c>
    </row>
    <row r="44" spans="1:9" ht="12.75">
      <c r="A44" s="20" t="s">
        <v>41</v>
      </c>
      <c r="B44" s="21"/>
      <c r="C44" s="21"/>
      <c r="D44" s="21">
        <v>330</v>
      </c>
      <c r="E44" s="20" t="s">
        <v>66</v>
      </c>
      <c r="F44" s="22">
        <v>75</v>
      </c>
      <c r="G44" s="23">
        <f t="shared" si="3"/>
        <v>24750</v>
      </c>
      <c r="H44" s="24"/>
      <c r="I44" s="22">
        <f t="shared" si="4"/>
        <v>24750</v>
      </c>
    </row>
    <row r="45" spans="1:9" ht="12.75">
      <c r="A45" s="2" t="s">
        <v>62</v>
      </c>
      <c r="D45" s="2">
        <v>1005</v>
      </c>
      <c r="E45" s="2" t="s">
        <v>22</v>
      </c>
      <c r="F45" s="9">
        <v>13</v>
      </c>
      <c r="G45" s="6">
        <f t="shared" si="3"/>
        <v>13065</v>
      </c>
      <c r="H45" s="10"/>
      <c r="I45" s="9">
        <f t="shared" si="4"/>
        <v>13065</v>
      </c>
    </row>
    <row r="46" spans="1:8" ht="0.75" customHeight="1">
      <c r="A46" s="2"/>
      <c r="D46" s="2"/>
      <c r="E46" s="2"/>
      <c r="G46" s="6"/>
      <c r="H46" s="10"/>
    </row>
    <row r="47" spans="1:9" ht="12.75">
      <c r="A47" s="13" t="s">
        <v>67</v>
      </c>
      <c r="B47" s="14"/>
      <c r="C47" s="14"/>
      <c r="D47" s="13">
        <v>1</v>
      </c>
      <c r="E47" s="13" t="s">
        <v>48</v>
      </c>
      <c r="F47" s="15">
        <v>8000</v>
      </c>
      <c r="G47" s="16">
        <f t="shared" si="3"/>
        <v>8000</v>
      </c>
      <c r="H47" s="18"/>
      <c r="I47" s="15">
        <f t="shared" si="4"/>
        <v>8000</v>
      </c>
    </row>
    <row r="48" spans="1:9" ht="12.75">
      <c r="A48" s="13" t="s">
        <v>47</v>
      </c>
      <c r="B48" s="14"/>
      <c r="C48" s="14"/>
      <c r="D48" s="13">
        <v>1</v>
      </c>
      <c r="E48" s="13" t="s">
        <v>48</v>
      </c>
      <c r="F48" s="15">
        <v>2000</v>
      </c>
      <c r="G48" s="16">
        <f t="shared" si="3"/>
        <v>2000</v>
      </c>
      <c r="H48" s="18"/>
      <c r="I48" s="15">
        <f t="shared" si="4"/>
        <v>2000</v>
      </c>
    </row>
    <row r="49" spans="1:9" ht="12.75">
      <c r="A49" s="2" t="s">
        <v>20</v>
      </c>
      <c r="E49" s="2" t="s">
        <v>21</v>
      </c>
      <c r="F49" s="9">
        <v>2.5</v>
      </c>
      <c r="G49" s="6">
        <v>14835</v>
      </c>
      <c r="H49" s="11"/>
      <c r="I49" s="9">
        <f>SUM(G49-H49)</f>
        <v>14835</v>
      </c>
    </row>
    <row r="50" spans="1:9" ht="12.75">
      <c r="A50" s="13" t="s">
        <v>80</v>
      </c>
      <c r="B50" s="14"/>
      <c r="C50" s="14"/>
      <c r="D50" s="14">
        <v>1</v>
      </c>
      <c r="E50" s="13" t="s">
        <v>48</v>
      </c>
      <c r="F50" s="15">
        <v>1500</v>
      </c>
      <c r="G50" s="16">
        <f>SUM(D50*F50)</f>
        <v>1500</v>
      </c>
      <c r="H50" s="17"/>
      <c r="I50" s="15">
        <f t="shared" si="4"/>
        <v>1500</v>
      </c>
    </row>
    <row r="51" spans="1:7" ht="12.75">
      <c r="A51" s="2"/>
      <c r="D51" s="2"/>
      <c r="E51" s="2"/>
      <c r="G51" s="6"/>
    </row>
    <row r="52" spans="1:9" ht="12.75">
      <c r="A52" s="1" t="s">
        <v>12</v>
      </c>
      <c r="D52" s="2"/>
      <c r="E52" s="2"/>
      <c r="G52" s="6">
        <f>SUM(G41:G51)</f>
        <v>90542.5</v>
      </c>
      <c r="H52" s="9">
        <f>SUM(H43:H48)</f>
        <v>0</v>
      </c>
      <c r="I52" s="9">
        <f>SUM(G52-H52)</f>
        <v>90542.5</v>
      </c>
    </row>
    <row r="53" spans="1:7" ht="12.75">
      <c r="A53" s="2"/>
      <c r="D53" s="2"/>
      <c r="E53" s="2"/>
      <c r="G53" s="6"/>
    </row>
    <row r="54" spans="1:7" ht="12.75">
      <c r="A54" s="1" t="s">
        <v>42</v>
      </c>
      <c r="D54" s="2"/>
      <c r="E54" s="2"/>
      <c r="G54" s="6"/>
    </row>
    <row r="55" spans="1:9" ht="12.75">
      <c r="A55" s="2" t="s">
        <v>85</v>
      </c>
      <c r="D55" s="2">
        <v>2</v>
      </c>
      <c r="E55" s="2" t="s">
        <v>23</v>
      </c>
      <c r="F55" s="9">
        <v>1800</v>
      </c>
      <c r="G55" s="6">
        <f aca="true" t="shared" si="5" ref="G55:G62">SUM(D55*F55)</f>
        <v>3600</v>
      </c>
      <c r="H55" s="10"/>
      <c r="I55" s="9">
        <f aca="true" t="shared" si="6" ref="I55:I62">SUM(G55-H55)</f>
        <v>3600</v>
      </c>
    </row>
    <row r="56" spans="1:9" ht="12.75">
      <c r="A56" s="20" t="s">
        <v>86</v>
      </c>
      <c r="B56" s="21"/>
      <c r="C56" s="21"/>
      <c r="D56" s="20">
        <v>2</v>
      </c>
      <c r="E56" s="20" t="s">
        <v>23</v>
      </c>
      <c r="F56" s="22">
        <v>2000</v>
      </c>
      <c r="G56" s="23">
        <f t="shared" si="5"/>
        <v>4000</v>
      </c>
      <c r="H56" s="24"/>
      <c r="I56" s="22">
        <f t="shared" si="6"/>
        <v>4000</v>
      </c>
    </row>
    <row r="57" spans="1:9" ht="12.75">
      <c r="A57" s="2" t="s">
        <v>87</v>
      </c>
      <c r="D57" s="2">
        <v>2</v>
      </c>
      <c r="E57" s="2" t="s">
        <v>23</v>
      </c>
      <c r="F57" s="9">
        <v>1800</v>
      </c>
      <c r="G57" s="6">
        <f t="shared" si="5"/>
        <v>3600</v>
      </c>
      <c r="H57" s="10"/>
      <c r="I57" s="9">
        <f t="shared" si="6"/>
        <v>3600</v>
      </c>
    </row>
    <row r="58" spans="1:9" ht="12.75">
      <c r="A58" s="2" t="s">
        <v>43</v>
      </c>
      <c r="D58" s="2">
        <v>87</v>
      </c>
      <c r="E58" s="2" t="s">
        <v>22</v>
      </c>
      <c r="F58" s="9">
        <v>20</v>
      </c>
      <c r="G58" s="6">
        <f t="shared" si="5"/>
        <v>1740</v>
      </c>
      <c r="I58" s="9">
        <f t="shared" si="6"/>
        <v>1740</v>
      </c>
    </row>
    <row r="59" spans="1:9" ht="12.75">
      <c r="A59" s="2" t="s">
        <v>84</v>
      </c>
      <c r="D59" s="2">
        <v>597</v>
      </c>
      <c r="E59" s="2" t="s">
        <v>22</v>
      </c>
      <c r="F59" s="9">
        <v>20</v>
      </c>
      <c r="G59" s="6">
        <f t="shared" si="5"/>
        <v>11940</v>
      </c>
      <c r="I59" s="9">
        <f t="shared" si="6"/>
        <v>11940</v>
      </c>
    </row>
    <row r="60" spans="1:9" ht="12.75">
      <c r="A60" s="2" t="s">
        <v>44</v>
      </c>
      <c r="D60" s="2">
        <v>1</v>
      </c>
      <c r="E60" s="2" t="s">
        <v>48</v>
      </c>
      <c r="F60" s="9">
        <v>1000</v>
      </c>
      <c r="G60" s="6">
        <f t="shared" si="5"/>
        <v>1000</v>
      </c>
      <c r="I60" s="9">
        <f t="shared" si="6"/>
        <v>1000</v>
      </c>
    </row>
    <row r="61" spans="1:9" ht="12.75">
      <c r="A61" s="13" t="s">
        <v>68</v>
      </c>
      <c r="B61" s="14"/>
      <c r="C61" s="14"/>
      <c r="D61" s="13">
        <v>1</v>
      </c>
      <c r="E61" s="13" t="s">
        <v>48</v>
      </c>
      <c r="F61" s="15">
        <v>2000</v>
      </c>
      <c r="G61" s="16">
        <f t="shared" si="5"/>
        <v>2000</v>
      </c>
      <c r="H61" s="15"/>
      <c r="I61" s="15">
        <f t="shared" si="6"/>
        <v>2000</v>
      </c>
    </row>
    <row r="62" spans="1:9" ht="12.75">
      <c r="A62" s="13" t="s">
        <v>79</v>
      </c>
      <c r="B62" s="14"/>
      <c r="C62" s="14"/>
      <c r="D62" s="14">
        <v>1</v>
      </c>
      <c r="E62" s="13" t="s">
        <v>48</v>
      </c>
      <c r="F62" s="15">
        <v>5000</v>
      </c>
      <c r="G62" s="16">
        <f t="shared" si="5"/>
        <v>5000</v>
      </c>
      <c r="H62" s="15"/>
      <c r="I62" s="15">
        <f t="shared" si="6"/>
        <v>5000</v>
      </c>
    </row>
    <row r="63" spans="1:7" ht="12.75">
      <c r="A63" s="2"/>
      <c r="D63" s="2"/>
      <c r="E63" s="2"/>
      <c r="G63" s="6"/>
    </row>
    <row r="64" spans="1:9" ht="12.75">
      <c r="A64" s="1" t="s">
        <v>12</v>
      </c>
      <c r="G64" s="6">
        <f>SUM(G55:G62)</f>
        <v>32880</v>
      </c>
      <c r="H64" s="9">
        <f>SUM(H55:H60)</f>
        <v>0</v>
      </c>
      <c r="I64" s="9">
        <f>SUM(G64-H64)</f>
        <v>32880</v>
      </c>
    </row>
    <row r="65" spans="1:7" ht="12.75">
      <c r="A65" s="1"/>
      <c r="G65" s="6"/>
    </row>
    <row r="66" spans="1:7" ht="12.75">
      <c r="A66" s="1" t="s">
        <v>72</v>
      </c>
      <c r="G66" s="6"/>
    </row>
    <row r="67" spans="1:9" ht="12.75">
      <c r="A67" s="13" t="s">
        <v>73</v>
      </c>
      <c r="B67" s="14"/>
      <c r="C67" s="14"/>
      <c r="D67" s="14">
        <v>600</v>
      </c>
      <c r="E67" s="13" t="s">
        <v>22</v>
      </c>
      <c r="F67" s="15">
        <v>20</v>
      </c>
      <c r="G67" s="16">
        <f aca="true" t="shared" si="7" ref="G67:G73">SUM(D67*F67)</f>
        <v>12000</v>
      </c>
      <c r="H67" s="15"/>
      <c r="I67" s="15">
        <f aca="true" t="shared" si="8" ref="I67:I73">SUM(G67-H67)</f>
        <v>12000</v>
      </c>
    </row>
    <row r="68" spans="1:9" ht="12.75">
      <c r="A68" s="2" t="s">
        <v>74</v>
      </c>
      <c r="D68">
        <v>7</v>
      </c>
      <c r="E68" s="2" t="s">
        <v>23</v>
      </c>
      <c r="F68" s="9">
        <v>800</v>
      </c>
      <c r="G68" s="6">
        <f t="shared" si="7"/>
        <v>5600</v>
      </c>
      <c r="I68" s="9">
        <f t="shared" si="8"/>
        <v>5600</v>
      </c>
    </row>
    <row r="69" spans="1:9" ht="12.75">
      <c r="A69" s="13" t="s">
        <v>76</v>
      </c>
      <c r="B69" s="14"/>
      <c r="C69" s="14"/>
      <c r="D69" s="14">
        <v>1</v>
      </c>
      <c r="E69" s="13" t="s">
        <v>23</v>
      </c>
      <c r="F69" s="15">
        <v>5500</v>
      </c>
      <c r="G69" s="16">
        <f t="shared" si="7"/>
        <v>5500</v>
      </c>
      <c r="H69" s="15"/>
      <c r="I69" s="15">
        <f t="shared" si="8"/>
        <v>5500</v>
      </c>
    </row>
    <row r="70" spans="1:9" ht="12.75">
      <c r="A70" s="13" t="s">
        <v>75</v>
      </c>
      <c r="B70" s="14"/>
      <c r="C70" s="14"/>
      <c r="D70" s="14">
        <v>1</v>
      </c>
      <c r="E70" s="13" t="s">
        <v>23</v>
      </c>
      <c r="F70" s="15">
        <v>2200</v>
      </c>
      <c r="G70" s="16">
        <f t="shared" si="7"/>
        <v>2200</v>
      </c>
      <c r="H70" s="15"/>
      <c r="I70" s="15">
        <f t="shared" si="8"/>
        <v>2200</v>
      </c>
    </row>
    <row r="71" spans="1:9" ht="12.75">
      <c r="A71" s="2" t="s">
        <v>38</v>
      </c>
      <c r="D71">
        <v>1</v>
      </c>
      <c r="E71" t="s">
        <v>23</v>
      </c>
      <c r="F71" s="9">
        <v>1000</v>
      </c>
      <c r="G71" s="6">
        <f t="shared" si="7"/>
        <v>1000</v>
      </c>
      <c r="I71" s="9">
        <f t="shared" si="8"/>
        <v>1000</v>
      </c>
    </row>
    <row r="72" spans="1:9" ht="12.75">
      <c r="A72" s="13" t="s">
        <v>83</v>
      </c>
      <c r="B72" s="14"/>
      <c r="C72" s="14"/>
      <c r="D72" s="14">
        <v>1</v>
      </c>
      <c r="E72" s="14" t="s">
        <v>23</v>
      </c>
      <c r="F72" s="15">
        <v>250</v>
      </c>
      <c r="G72" s="16">
        <f t="shared" si="7"/>
        <v>250</v>
      </c>
      <c r="H72" s="15"/>
      <c r="I72" s="15">
        <f t="shared" si="8"/>
        <v>250</v>
      </c>
    </row>
    <row r="73" spans="1:14" s="19" customFormat="1" ht="12.75">
      <c r="A73" s="20" t="s">
        <v>90</v>
      </c>
      <c r="B73" s="21"/>
      <c r="C73" s="21"/>
      <c r="D73" s="21">
        <v>1</v>
      </c>
      <c r="E73" s="25" t="s">
        <v>23</v>
      </c>
      <c r="F73" s="22">
        <v>3000</v>
      </c>
      <c r="G73" s="23">
        <f t="shared" si="7"/>
        <v>3000</v>
      </c>
      <c r="H73" s="22"/>
      <c r="I73" s="22">
        <f t="shared" si="8"/>
        <v>3000</v>
      </c>
      <c r="N73" s="12"/>
    </row>
    <row r="74" spans="1:7" ht="12.75">
      <c r="A74" s="2"/>
      <c r="G74" s="6"/>
    </row>
    <row r="75" spans="1:9" ht="12.75">
      <c r="A75" s="1" t="s">
        <v>12</v>
      </c>
      <c r="G75" s="6">
        <f>SUM(G67:G73)</f>
        <v>29550</v>
      </c>
      <c r="H75" s="9">
        <f>SUM(H67:H72)</f>
        <v>0</v>
      </c>
      <c r="I75" s="6">
        <f>SUM(I67:I73)</f>
        <v>29550</v>
      </c>
    </row>
    <row r="76" spans="1:7" ht="25.5" customHeight="1">
      <c r="A76" s="1" t="s">
        <v>77</v>
      </c>
      <c r="B76" s="1"/>
      <c r="G76" s="6"/>
    </row>
    <row r="77" ht="12.75" hidden="1"/>
    <row r="78" spans="1:9" ht="12.75">
      <c r="A78" s="26" t="s">
        <v>104</v>
      </c>
      <c r="B78" s="26"/>
      <c r="C78" s="26"/>
      <c r="D78">
        <v>52</v>
      </c>
      <c r="E78" s="2" t="s">
        <v>23</v>
      </c>
      <c r="F78" s="9">
        <v>60</v>
      </c>
      <c r="G78" s="6">
        <f>SUM(D78*F78)</f>
        <v>3120</v>
      </c>
      <c r="I78" s="9">
        <f>SUM(G78-H78)</f>
        <v>3120</v>
      </c>
    </row>
    <row r="79" spans="1:9" ht="12.75">
      <c r="A79" s="26" t="s">
        <v>105</v>
      </c>
      <c r="B79" s="26"/>
      <c r="C79" s="26"/>
      <c r="D79">
        <v>41</v>
      </c>
      <c r="E79" s="2" t="s">
        <v>23</v>
      </c>
      <c r="F79" s="9">
        <v>12</v>
      </c>
      <c r="G79" s="6">
        <f>SUM(D79*F79)</f>
        <v>492</v>
      </c>
      <c r="I79" s="9">
        <f aca="true" t="shared" si="9" ref="I79:I88">SUM(G79-H79)</f>
        <v>492</v>
      </c>
    </row>
    <row r="80" spans="1:9" ht="12.75">
      <c r="A80" s="26" t="s">
        <v>97</v>
      </c>
      <c r="B80" s="26"/>
      <c r="C80" s="26"/>
      <c r="D80">
        <v>6400</v>
      </c>
      <c r="E80" s="2" t="s">
        <v>94</v>
      </c>
      <c r="F80" s="9">
        <v>0.32</v>
      </c>
      <c r="G80" s="6">
        <f aca="true" t="shared" si="10" ref="G80:G88">SUM(D80*F80)</f>
        <v>2048</v>
      </c>
      <c r="I80" s="9">
        <f t="shared" si="9"/>
        <v>2048</v>
      </c>
    </row>
    <row r="81" spans="1:9" ht="12.75">
      <c r="A81" s="26" t="s">
        <v>106</v>
      </c>
      <c r="B81" s="26"/>
      <c r="C81" s="26"/>
      <c r="D81">
        <v>1</v>
      </c>
      <c r="E81" s="2" t="s">
        <v>95</v>
      </c>
      <c r="F81" s="9">
        <f>SUM(1999.99+1500)</f>
        <v>3499.99</v>
      </c>
      <c r="G81" s="6">
        <f t="shared" si="10"/>
        <v>3499.99</v>
      </c>
      <c r="I81" s="9">
        <f t="shared" si="9"/>
        <v>3499.99</v>
      </c>
    </row>
    <row r="82" spans="1:9" ht="12.75">
      <c r="A82" s="26" t="s">
        <v>96</v>
      </c>
      <c r="B82" s="26"/>
      <c r="C82" s="26"/>
      <c r="D82">
        <v>760</v>
      </c>
      <c r="E82" s="2" t="s">
        <v>23</v>
      </c>
      <c r="F82" s="9">
        <v>1.19</v>
      </c>
      <c r="G82" s="6">
        <f t="shared" si="10"/>
        <v>904.4</v>
      </c>
      <c r="I82" s="9">
        <f t="shared" si="9"/>
        <v>904.4</v>
      </c>
    </row>
    <row r="83" spans="1:9" ht="12.75">
      <c r="A83" s="26" t="s">
        <v>109</v>
      </c>
      <c r="B83" s="26"/>
      <c r="C83" s="26"/>
      <c r="D83">
        <v>39.51</v>
      </c>
      <c r="E83" s="2" t="s">
        <v>93</v>
      </c>
      <c r="F83" s="10">
        <v>51.3</v>
      </c>
      <c r="G83" s="6">
        <f>SUM(D83*F83)</f>
        <v>2026.8629999999998</v>
      </c>
      <c r="I83" s="9">
        <f>SUM(G83-H83)</f>
        <v>2026.8629999999998</v>
      </c>
    </row>
    <row r="84" spans="1:9" ht="12.75">
      <c r="A84" s="26" t="s">
        <v>98</v>
      </c>
      <c r="B84" s="26"/>
      <c r="C84" s="26"/>
      <c r="D84">
        <v>22</v>
      </c>
      <c r="E84" s="2" t="s">
        <v>23</v>
      </c>
      <c r="F84" s="9">
        <v>15</v>
      </c>
      <c r="G84" s="6">
        <f t="shared" si="10"/>
        <v>330</v>
      </c>
      <c r="I84" s="9">
        <f t="shared" si="9"/>
        <v>330</v>
      </c>
    </row>
    <row r="85" spans="1:9" ht="12.75">
      <c r="A85" s="26" t="s">
        <v>99</v>
      </c>
      <c r="B85" s="26"/>
      <c r="C85" s="26"/>
      <c r="D85">
        <v>1</v>
      </c>
      <c r="E85" s="2" t="s">
        <v>23</v>
      </c>
      <c r="F85" s="9">
        <f>SUM(1499.99+1500)</f>
        <v>2999.99</v>
      </c>
      <c r="G85" s="6">
        <f t="shared" si="10"/>
        <v>2999.99</v>
      </c>
      <c r="I85" s="9">
        <f t="shared" si="9"/>
        <v>2999.99</v>
      </c>
    </row>
    <row r="86" spans="1:9" ht="12.75">
      <c r="A86" s="26" t="s">
        <v>82</v>
      </c>
      <c r="B86" s="26" t="s">
        <v>100</v>
      </c>
      <c r="C86" s="26"/>
      <c r="D86">
        <v>1</v>
      </c>
      <c r="E86" s="2" t="s">
        <v>23</v>
      </c>
      <c r="F86" s="9">
        <v>1000</v>
      </c>
      <c r="G86" s="6">
        <f t="shared" si="10"/>
        <v>1000</v>
      </c>
      <c r="I86" s="9">
        <f t="shared" si="9"/>
        <v>1000</v>
      </c>
    </row>
    <row r="87" spans="1:9" ht="12.75">
      <c r="A87" s="26" t="s">
        <v>101</v>
      </c>
      <c r="B87" s="26"/>
      <c r="C87" s="26"/>
      <c r="D87">
        <v>1</v>
      </c>
      <c r="E87" s="2" t="s">
        <v>23</v>
      </c>
      <c r="F87" s="9">
        <v>1000</v>
      </c>
      <c r="G87" s="6">
        <f t="shared" si="10"/>
        <v>1000</v>
      </c>
      <c r="I87" s="9">
        <f t="shared" si="9"/>
        <v>1000</v>
      </c>
    </row>
    <row r="88" spans="1:9" ht="12.75">
      <c r="A88" s="26" t="s">
        <v>107</v>
      </c>
      <c r="B88" s="26"/>
      <c r="C88" s="26"/>
      <c r="D88">
        <v>118.5</v>
      </c>
      <c r="E88" s="2" t="s">
        <v>93</v>
      </c>
      <c r="F88" s="9">
        <v>60.3</v>
      </c>
      <c r="G88" s="6">
        <f t="shared" si="10"/>
        <v>7145.549999999999</v>
      </c>
      <c r="I88" s="9">
        <f t="shared" si="9"/>
        <v>7145.549999999999</v>
      </c>
    </row>
    <row r="89" spans="1:9" ht="12.75">
      <c r="A89" s="26" t="s">
        <v>81</v>
      </c>
      <c r="B89" s="26" t="s">
        <v>103</v>
      </c>
      <c r="C89" s="26"/>
      <c r="D89">
        <v>1</v>
      </c>
      <c r="E89" s="2" t="s">
        <v>95</v>
      </c>
      <c r="F89" s="9">
        <v>1970</v>
      </c>
      <c r="G89" s="6">
        <f>SUM(D89*F89)</f>
        <v>1970</v>
      </c>
      <c r="I89" s="9">
        <f>SUM(G89-H89)</f>
        <v>1970</v>
      </c>
    </row>
    <row r="90" spans="1:9" ht="12.75">
      <c r="A90" s="26" t="s">
        <v>102</v>
      </c>
      <c r="B90" s="26"/>
      <c r="C90" s="26"/>
      <c r="D90">
        <v>40</v>
      </c>
      <c r="E90" s="2" t="s">
        <v>108</v>
      </c>
      <c r="F90" s="9">
        <v>41.1</v>
      </c>
      <c r="G90" s="6">
        <f>SUM(D90*F90)</f>
        <v>1644</v>
      </c>
      <c r="I90" s="9">
        <f>SUM(G90-H90)</f>
        <v>1644</v>
      </c>
    </row>
    <row r="91" spans="1:9" ht="12.75">
      <c r="A91" s="26" t="s">
        <v>110</v>
      </c>
      <c r="B91" s="26"/>
      <c r="C91" s="26"/>
      <c r="D91">
        <v>1090</v>
      </c>
      <c r="E91" s="2" t="s">
        <v>22</v>
      </c>
      <c r="F91" s="9">
        <v>15</v>
      </c>
      <c r="G91" s="6">
        <v>16350</v>
      </c>
      <c r="I91" s="9">
        <f>SUM(G91-H91)</f>
        <v>16350</v>
      </c>
    </row>
    <row r="92" spans="1:9" ht="12.75">
      <c r="A92" s="1" t="s">
        <v>12</v>
      </c>
      <c r="E92" s="2"/>
      <c r="G92" s="6">
        <f>SUM(G78:G91)</f>
        <v>44530.793</v>
      </c>
      <c r="H92" s="9">
        <f>SUM(H78:H90)</f>
        <v>0</v>
      </c>
      <c r="I92" s="9">
        <f>SUM(I78:I91)</f>
        <v>44530.793</v>
      </c>
    </row>
    <row r="93" spans="1:7" ht="12.75">
      <c r="A93" s="2"/>
      <c r="E93" s="2"/>
      <c r="G93" s="6"/>
    </row>
    <row r="94" spans="1:9" ht="12.75">
      <c r="A94" s="1" t="s">
        <v>88</v>
      </c>
      <c r="G94" s="6">
        <v>6150.63</v>
      </c>
      <c r="I94" s="9">
        <f>SUM(G94-H94)</f>
        <v>6150.63</v>
      </c>
    </row>
    <row r="96" spans="1:7" ht="12.75">
      <c r="A96" s="1" t="s">
        <v>25</v>
      </c>
      <c r="G96" s="6">
        <f>SUM(G64,G52,G38,G27,G92,G75,G16,G94)</f>
        <v>287103.923</v>
      </c>
    </row>
    <row r="97" spans="1:9" ht="12.75">
      <c r="A97" s="1" t="s">
        <v>26</v>
      </c>
      <c r="G97" s="6">
        <f>SUM(G96*10%)</f>
        <v>28710.392300000003</v>
      </c>
      <c r="I97" s="10">
        <f>SUM(G97-H97)</f>
        <v>28710.392300000003</v>
      </c>
    </row>
    <row r="99" spans="1:7" ht="12.75">
      <c r="A99" s="1"/>
      <c r="E99" s="2"/>
      <c r="G99" s="6"/>
    </row>
    <row r="100" spans="1:9" ht="12.75">
      <c r="A100" s="1" t="s">
        <v>24</v>
      </c>
      <c r="G100" s="6">
        <f>SUM(G96:G97)</f>
        <v>315814.3153</v>
      </c>
      <c r="I100" s="9">
        <f>SUM(I27,I38,I52,I64,I97,I92,I75,I16,I94)</f>
        <v>315814.3153</v>
      </c>
    </row>
    <row r="101" spans="1:7" ht="12.75">
      <c r="A101" s="1"/>
      <c r="G101" s="6"/>
    </row>
    <row r="102" spans="1:7" ht="12.75">
      <c r="A102" s="1" t="s">
        <v>71</v>
      </c>
      <c r="G102" s="6"/>
    </row>
    <row r="103" ht="12.75">
      <c r="G103" s="6"/>
    </row>
    <row r="104" ht="12.75">
      <c r="G104" s="8"/>
    </row>
    <row r="105" spans="1:7" ht="12.75">
      <c r="A105" s="2"/>
      <c r="G105" s="8"/>
    </row>
    <row r="106" spans="1:7" ht="12.75">
      <c r="A106" s="2"/>
      <c r="G106" s="8"/>
    </row>
    <row r="107" spans="1:7" ht="12.75">
      <c r="A107" s="2"/>
      <c r="G107" s="8"/>
    </row>
    <row r="108" spans="1:7" ht="12.75">
      <c r="A108" s="2"/>
      <c r="G108" s="8"/>
    </row>
    <row r="109" spans="1:7" ht="12.75">
      <c r="A109" s="2"/>
      <c r="G109" s="8"/>
    </row>
    <row r="110" spans="1:7" ht="12.75">
      <c r="A110" s="2"/>
      <c r="G110" s="8"/>
    </row>
    <row r="111" spans="1:7" ht="12.75">
      <c r="A111" s="2"/>
      <c r="G111" s="8"/>
    </row>
    <row r="112" spans="1:7" ht="12.75">
      <c r="A112" s="2"/>
      <c r="G112" s="8"/>
    </row>
    <row r="113" spans="1:7" ht="12.75">
      <c r="A113" s="2"/>
      <c r="G113" s="8"/>
    </row>
    <row r="114" ht="12.75">
      <c r="G114" s="8"/>
    </row>
    <row r="115" ht="12.75">
      <c r="G115" s="8"/>
    </row>
    <row r="116" ht="12.75">
      <c r="G116" s="8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scale="93" r:id="rId1"/>
  <rowBreaks count="2" manualBreakCount="2">
    <brk id="52" max="12" man="1"/>
    <brk id="102" max="12" man="1"/>
  </rowBreaks>
  <colBreaks count="1" manualBreakCount="1">
    <brk id="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Normal="85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10.57421875" style="0" customWidth="1"/>
    <col min="2" max="2" width="6.28125" style="0" customWidth="1"/>
    <col min="3" max="5" width="10.7109375" style="0" customWidth="1"/>
    <col min="6" max="6" width="14.28125" style="6" customWidth="1"/>
    <col min="7" max="9" width="10.7109375" style="0" customWidth="1"/>
  </cols>
  <sheetData>
    <row r="1" spans="1:3" ht="12.75">
      <c r="A1" s="27">
        <v>42195</v>
      </c>
      <c r="B1" s="27"/>
      <c r="C1" s="27"/>
    </row>
    <row r="3" ht="12.75">
      <c r="A3" s="2" t="s">
        <v>15</v>
      </c>
    </row>
    <row r="4" ht="12.75">
      <c r="A4" s="2" t="s">
        <v>16</v>
      </c>
    </row>
    <row r="5" ht="12.75">
      <c r="A5" s="2" t="s">
        <v>14</v>
      </c>
    </row>
    <row r="6" ht="12.75">
      <c r="A6" s="3"/>
    </row>
    <row r="8" spans="1:2" ht="12.75">
      <c r="A8" s="1" t="s">
        <v>0</v>
      </c>
      <c r="B8" s="1" t="s">
        <v>78</v>
      </c>
    </row>
    <row r="9" spans="2:6" s="2" customFormat="1" ht="12.75">
      <c r="B9" s="1" t="s">
        <v>13</v>
      </c>
      <c r="F9" s="6"/>
    </row>
    <row r="10" s="2" customFormat="1" ht="12.75">
      <c r="F10" s="6"/>
    </row>
    <row r="11" spans="1:6" s="2" customFormat="1" ht="12.75">
      <c r="A11" s="2" t="s">
        <v>17</v>
      </c>
      <c r="F11" s="6"/>
    </row>
    <row r="12" s="2" customFormat="1" ht="12.75">
      <c r="F12" s="6"/>
    </row>
    <row r="13" spans="1:9" s="2" customFormat="1" ht="12.75" customHeight="1">
      <c r="A13" s="28" t="s">
        <v>4</v>
      </c>
      <c r="B13" s="28"/>
      <c r="C13" s="28"/>
      <c r="D13" s="28"/>
      <c r="E13" s="28"/>
      <c r="F13" s="28"/>
      <c r="G13" s="28"/>
      <c r="H13" s="28"/>
      <c r="I13" s="5"/>
    </row>
    <row r="14" spans="1:9" s="2" customFormat="1" ht="12.75">
      <c r="A14" s="28"/>
      <c r="B14" s="28"/>
      <c r="C14" s="28"/>
      <c r="D14" s="28"/>
      <c r="E14" s="28"/>
      <c r="F14" s="28"/>
      <c r="G14" s="28"/>
      <c r="H14" s="28"/>
      <c r="I14" s="5"/>
    </row>
    <row r="15" spans="1:9" s="2" customFormat="1" ht="12.75">
      <c r="A15" s="28"/>
      <c r="B15" s="28"/>
      <c r="C15" s="28"/>
      <c r="D15" s="28"/>
      <c r="E15" s="28"/>
      <c r="F15" s="28"/>
      <c r="G15" s="28"/>
      <c r="H15" s="28"/>
      <c r="I15" s="5"/>
    </row>
    <row r="16" spans="2:6" s="2" customFormat="1" ht="12.75">
      <c r="B16" s="2" t="s">
        <v>5</v>
      </c>
      <c r="F16" s="6">
        <v>243878.6</v>
      </c>
    </row>
    <row r="17" s="2" customFormat="1" ht="12.75">
      <c r="F17" s="6"/>
    </row>
    <row r="18" spans="2:6" s="2" customFormat="1" ht="12.75">
      <c r="B18" s="2" t="s">
        <v>6</v>
      </c>
      <c r="F18" s="6">
        <f>SUM(F16-F17)</f>
        <v>243878.6</v>
      </c>
    </row>
    <row r="19" s="2" customFormat="1" ht="12.75">
      <c r="F19" s="6"/>
    </row>
    <row r="20" spans="2:6" s="2" customFormat="1" ht="12.75">
      <c r="B20" s="2" t="s">
        <v>9</v>
      </c>
      <c r="F20" s="6"/>
    </row>
    <row r="21" spans="2:6" s="2" customFormat="1" ht="12.75">
      <c r="B21" s="4"/>
      <c r="C21" s="1" t="s">
        <v>54</v>
      </c>
      <c r="F21" s="6"/>
    </row>
    <row r="22" spans="2:6" s="2" customFormat="1" ht="12.75">
      <c r="B22" s="4"/>
      <c r="C22" s="2" t="s">
        <v>55</v>
      </c>
      <c r="F22" s="6"/>
    </row>
    <row r="23" spans="2:6" s="2" customFormat="1" ht="12.75">
      <c r="B23" s="4"/>
      <c r="C23" s="2" t="s">
        <v>37</v>
      </c>
      <c r="F23" s="6"/>
    </row>
    <row r="24" spans="2:6" s="2" customFormat="1" ht="12.75">
      <c r="B24" s="4"/>
      <c r="C24" s="2" t="s">
        <v>56</v>
      </c>
      <c r="F24" s="6"/>
    </row>
    <row r="25" spans="2:6" s="2" customFormat="1" ht="12.75">
      <c r="B25" s="4"/>
      <c r="C25" s="2" t="s">
        <v>57</v>
      </c>
      <c r="F25" s="6"/>
    </row>
    <row r="26" spans="2:6" s="2" customFormat="1" ht="12.75">
      <c r="B26" s="4"/>
      <c r="C26" s="2" t="s">
        <v>39</v>
      </c>
      <c r="F26" s="6"/>
    </row>
    <row r="27" spans="2:6" s="2" customFormat="1" ht="12.75">
      <c r="B27" s="4"/>
      <c r="C27" s="1" t="s">
        <v>12</v>
      </c>
      <c r="F27" s="6"/>
    </row>
    <row r="28" spans="2:6" s="2" customFormat="1" ht="12.75">
      <c r="B28" s="4"/>
      <c r="C28" s="1"/>
      <c r="F28" s="6"/>
    </row>
    <row r="29" s="2" customFormat="1" ht="12.75">
      <c r="F29" s="6"/>
    </row>
    <row r="30" spans="2:6" ht="12.75">
      <c r="B30" s="1" t="s">
        <v>7</v>
      </c>
      <c r="C30" s="2"/>
      <c r="D30" s="2"/>
      <c r="E30" s="2"/>
      <c r="F30" s="7">
        <f>SUM(F27)</f>
        <v>0</v>
      </c>
    </row>
    <row r="31" ht="12.75">
      <c r="B31" s="2"/>
    </row>
    <row r="32" spans="2:6" ht="12.75">
      <c r="B32" s="1" t="s">
        <v>8</v>
      </c>
      <c r="F32" s="7">
        <f>F18-F30</f>
        <v>243878.6</v>
      </c>
    </row>
    <row r="33" spans="2:6" ht="12.75">
      <c r="B33" s="1"/>
      <c r="F33" s="7"/>
    </row>
    <row r="34" spans="2:6" ht="12.75">
      <c r="B34" s="1" t="s">
        <v>89</v>
      </c>
      <c r="F34" s="7"/>
    </row>
    <row r="35" spans="2:6" ht="12.75">
      <c r="B35" s="1"/>
      <c r="C35" s="2"/>
      <c r="F35" s="7"/>
    </row>
    <row r="36" spans="2:6" ht="12.75">
      <c r="B36" s="1"/>
      <c r="C36" s="2"/>
      <c r="F36" s="7"/>
    </row>
    <row r="37" ht="12.75">
      <c r="C37" s="2" t="s">
        <v>30</v>
      </c>
    </row>
    <row r="39" ht="12.75">
      <c r="A39" t="s">
        <v>3</v>
      </c>
    </row>
    <row r="41" ht="12.75">
      <c r="A41" t="s">
        <v>1</v>
      </c>
    </row>
    <row r="43" ht="12.75">
      <c r="A43" s="2" t="s">
        <v>10</v>
      </c>
    </row>
    <row r="44" ht="12.75">
      <c r="A44" t="s">
        <v>2</v>
      </c>
    </row>
    <row r="45" ht="12.75">
      <c r="A45" s="2" t="s">
        <v>11</v>
      </c>
    </row>
    <row r="46" ht="12.75">
      <c r="A46" s="2"/>
    </row>
    <row r="47" ht="12.75">
      <c r="A47" s="2"/>
    </row>
    <row r="48" ht="12.75">
      <c r="A48" s="2"/>
    </row>
    <row r="49" ht="12.75">
      <c r="A49" s="2" t="s">
        <v>49</v>
      </c>
    </row>
    <row r="50" ht="12.75">
      <c r="A50" s="2" t="s">
        <v>50</v>
      </c>
    </row>
    <row r="51" ht="12.75">
      <c r="A51" s="2" t="s">
        <v>51</v>
      </c>
    </row>
    <row r="52" ht="12.75">
      <c r="A52" s="2" t="s">
        <v>52</v>
      </c>
    </row>
    <row r="53" ht="12.75">
      <c r="A53" s="2" t="s">
        <v>53</v>
      </c>
    </row>
    <row r="59" ht="12.75">
      <c r="F59" s="8"/>
    </row>
    <row r="60" spans="1:6" ht="12.75">
      <c r="A60" s="2"/>
      <c r="F60" s="8"/>
    </row>
    <row r="61" spans="1:6" ht="12.75">
      <c r="A61" s="2"/>
      <c r="F61" s="8"/>
    </row>
    <row r="62" spans="1:6" ht="12.75">
      <c r="A62" s="2"/>
      <c r="F62" s="8"/>
    </row>
    <row r="63" spans="1:6" ht="12.75">
      <c r="A63" s="2"/>
      <c r="F63" s="8"/>
    </row>
    <row r="64" spans="1:6" ht="12.75">
      <c r="A64" s="2"/>
      <c r="F64" s="8"/>
    </row>
    <row r="65" spans="1:6" ht="12.75">
      <c r="A65" s="2"/>
      <c r="F65" s="8"/>
    </row>
    <row r="66" spans="1:6" ht="12.75">
      <c r="A66" s="2"/>
      <c r="F66" s="8"/>
    </row>
    <row r="67" spans="1:6" ht="12.75">
      <c r="A67" s="2"/>
      <c r="F67" s="8"/>
    </row>
    <row r="68" spans="1:6" ht="12.75">
      <c r="A68" s="2"/>
      <c r="F68" s="8"/>
    </row>
    <row r="69" spans="1:6" ht="12.75">
      <c r="A69" s="2"/>
      <c r="F69" s="8"/>
    </row>
    <row r="70" ht="12.75">
      <c r="F70" s="8"/>
    </row>
    <row r="71" ht="12.75">
      <c r="F71" s="8"/>
    </row>
    <row r="72" ht="12.75">
      <c r="F72" s="8"/>
    </row>
  </sheetData>
  <sheetProtection/>
  <mergeCells count="2">
    <mergeCell ref="A1:C1"/>
    <mergeCell ref="A13:H15"/>
  </mergeCells>
  <printOptions/>
  <pageMargins left="0.75" right="0.75" top="1.33" bottom="1" header="0.5" footer="0.5"/>
  <pageSetup horizontalDpi="600" verticalDpi="600" orientation="portrait" r:id="rId2"/>
  <headerFooter alignWithMargins="0">
    <oddHeader>&amp;L&amp;G&amp;R&amp;9PUBLIC WORKS/ENGINEERING
(801) 399-8374
FAX: (801) 399-8862
&amp;"Arial,Bold"Jared Andersen, P.E.
County Engineer</oddHeader>
    <oddFooter>&amp;R&amp;"Arial,Bold Italic"&amp;9 2380 Washington Blvd., Suite 240
Ogden, Utah 84401-1473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Tuttle</dc:creator>
  <cp:keywords/>
  <dc:description/>
  <cp:lastModifiedBy>cstanding</cp:lastModifiedBy>
  <cp:lastPrinted>2015-08-06T19:26:39Z</cp:lastPrinted>
  <dcterms:created xsi:type="dcterms:W3CDTF">2006-11-20T16:05:15Z</dcterms:created>
  <dcterms:modified xsi:type="dcterms:W3CDTF">2015-08-07T20:09:35Z</dcterms:modified>
  <cp:category/>
  <cp:version/>
  <cp:contentType/>
  <cp:contentStatus/>
</cp:coreProperties>
</file>