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kevinhill/Dropbox/I drive/Projects/The Bridges/Budgets/Weber County Escrow/"/>
    </mc:Choice>
  </mc:AlternateContent>
  <xr:revisionPtr revIDLastSave="0" documentId="13_ncr:1_{19FD9097-A168-CD46-B289-14C27D9B84A3}" xr6:coauthVersionLast="47" xr6:coauthVersionMax="47" xr10:uidLastSave="{00000000-0000-0000-0000-000000000000}"/>
  <bookViews>
    <workbookView xWindow="0" yWindow="760" windowWidth="34560" windowHeight="19980" tabRatio="500" xr2:uid="{00000000-000D-0000-FFFF-FFFF00000000}"/>
  </bookViews>
  <sheets>
    <sheet name="MS PH 2 Draw Sheet" sheetId="4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4" l="1"/>
  <c r="J119" i="4" s="1"/>
  <c r="I119" i="4" l="1"/>
  <c r="G117" i="4" l="1"/>
  <c r="I117" i="4" s="1"/>
  <c r="I93" i="4"/>
  <c r="G105" i="4"/>
  <c r="J105" i="4" s="1"/>
  <c r="G97" i="4"/>
  <c r="I97" i="4" s="1"/>
  <c r="G95" i="4"/>
  <c r="J95" i="4" s="1"/>
  <c r="AV81" i="4"/>
  <c r="AO81" i="4"/>
  <c r="AH81" i="4"/>
  <c r="AA81" i="4"/>
  <c r="T81" i="4"/>
  <c r="P81" i="4"/>
  <c r="G81" i="4"/>
  <c r="J81" i="4" s="1"/>
  <c r="G62" i="4"/>
  <c r="J62" i="4" s="1"/>
  <c r="G60" i="4"/>
  <c r="J60" i="4" s="1"/>
  <c r="G56" i="4"/>
  <c r="J56" i="4" s="1"/>
  <c r="G50" i="4"/>
  <c r="J50" i="4" s="1"/>
  <c r="G48" i="4"/>
  <c r="J48" i="4" s="1"/>
  <c r="G46" i="4"/>
  <c r="J46" i="4" s="1"/>
  <c r="G44" i="4"/>
  <c r="J44" i="4" s="1"/>
  <c r="I105" i="4" l="1"/>
  <c r="I95" i="4"/>
  <c r="J97" i="4"/>
  <c r="AY81" i="4"/>
  <c r="AB81" i="4"/>
  <c r="I81" i="4"/>
  <c r="AK81" i="4"/>
  <c r="U81" i="4"/>
  <c r="W81" i="4"/>
  <c r="AP81" i="4"/>
  <c r="AR81" i="4"/>
  <c r="AD81" i="4"/>
  <c r="N81" i="4"/>
  <c r="AW81" i="4"/>
  <c r="AI81" i="4"/>
  <c r="I60" i="4"/>
  <c r="I62" i="4"/>
  <c r="I56" i="4"/>
  <c r="I50" i="4"/>
  <c r="I48" i="4"/>
  <c r="I46" i="4"/>
  <c r="I44" i="4"/>
  <c r="AV34" i="4"/>
  <c r="AW34" i="4" s="1"/>
  <c r="AO34" i="4"/>
  <c r="AH34" i="4"/>
  <c r="AA34" i="4"/>
  <c r="T34" i="4"/>
  <c r="P34" i="4"/>
  <c r="G34" i="4"/>
  <c r="J34" i="4" s="1"/>
  <c r="AV32" i="4"/>
  <c r="AW32" i="4" s="1"/>
  <c r="AO32" i="4"/>
  <c r="AH32" i="4"/>
  <c r="AA32" i="4"/>
  <c r="T32" i="4"/>
  <c r="W32" i="4" s="1"/>
  <c r="P32" i="4"/>
  <c r="G32" i="4"/>
  <c r="J32" i="4" s="1"/>
  <c r="H113" i="4"/>
  <c r="H87" i="4"/>
  <c r="AV85" i="4"/>
  <c r="AO85" i="4"/>
  <c r="AH85" i="4"/>
  <c r="AA85" i="4"/>
  <c r="T85" i="4"/>
  <c r="P85" i="4"/>
  <c r="G85" i="4"/>
  <c r="J85" i="4" s="1"/>
  <c r="AV111" i="4"/>
  <c r="AO111" i="4"/>
  <c r="AH111" i="4"/>
  <c r="AA111" i="4"/>
  <c r="T111" i="4"/>
  <c r="P111" i="4"/>
  <c r="G111" i="4"/>
  <c r="J111" i="4" s="1"/>
  <c r="H123" i="4"/>
  <c r="H70" i="4"/>
  <c r="H26" i="4"/>
  <c r="H38" i="4"/>
  <c r="AV68" i="4"/>
  <c r="AO68" i="4"/>
  <c r="AH68" i="4"/>
  <c r="AA68" i="4"/>
  <c r="T68" i="4"/>
  <c r="P68" i="4"/>
  <c r="G68" i="4"/>
  <c r="I68" i="4" s="1"/>
  <c r="AV66" i="4"/>
  <c r="AO66" i="4"/>
  <c r="AH66" i="4"/>
  <c r="AA66" i="4"/>
  <c r="T66" i="4"/>
  <c r="P66" i="4"/>
  <c r="G66" i="4"/>
  <c r="J66" i="4" s="1"/>
  <c r="AV64" i="4"/>
  <c r="AO64" i="4"/>
  <c r="AH64" i="4"/>
  <c r="AA64" i="4"/>
  <c r="T64" i="4"/>
  <c r="W64" i="4" s="1"/>
  <c r="P64" i="4"/>
  <c r="G64" i="4"/>
  <c r="J64" i="4" s="1"/>
  <c r="AV58" i="4"/>
  <c r="AO58" i="4"/>
  <c r="AH58" i="4"/>
  <c r="AA58" i="4"/>
  <c r="T58" i="4"/>
  <c r="P58" i="4"/>
  <c r="G58" i="4"/>
  <c r="J58" i="4" s="1"/>
  <c r="AV54" i="4"/>
  <c r="AO54" i="4"/>
  <c r="AH54" i="4"/>
  <c r="AA54" i="4"/>
  <c r="T54" i="4"/>
  <c r="P54" i="4"/>
  <c r="G54" i="4"/>
  <c r="J54" i="4" s="1"/>
  <c r="AV52" i="4"/>
  <c r="AO52" i="4"/>
  <c r="AH52" i="4"/>
  <c r="AA52" i="4"/>
  <c r="T52" i="4"/>
  <c r="W52" i="4" s="1"/>
  <c r="P52" i="4"/>
  <c r="G52" i="4"/>
  <c r="I52" i="4" s="1"/>
  <c r="AV42" i="4"/>
  <c r="AO42" i="4"/>
  <c r="AH42" i="4"/>
  <c r="AA42" i="4"/>
  <c r="T42" i="4"/>
  <c r="W42" i="4" s="1"/>
  <c r="P42" i="4"/>
  <c r="G42" i="4"/>
  <c r="X81" i="4" l="1"/>
  <c r="AS81" i="4"/>
  <c r="AE81" i="4"/>
  <c r="Q81" i="4"/>
  <c r="AL81" i="4" s="1"/>
  <c r="AZ81" i="4"/>
  <c r="J42" i="4"/>
  <c r="G70" i="4"/>
  <c r="AY34" i="4"/>
  <c r="AI34" i="4"/>
  <c r="N34" i="4"/>
  <c r="Q34" i="4" s="1"/>
  <c r="AB34" i="4"/>
  <c r="AP34" i="4"/>
  <c r="AK34" i="4"/>
  <c r="W34" i="4"/>
  <c r="U34" i="4"/>
  <c r="AR34" i="4"/>
  <c r="I34" i="4"/>
  <c r="AD34" i="4"/>
  <c r="AD111" i="4"/>
  <c r="AI32" i="4"/>
  <c r="AP32" i="4"/>
  <c r="N32" i="4"/>
  <c r="AB32" i="4"/>
  <c r="AR32" i="4"/>
  <c r="AD32" i="4"/>
  <c r="AK32" i="4"/>
  <c r="I32" i="4"/>
  <c r="AY32" i="4"/>
  <c r="U32" i="4"/>
  <c r="H125" i="4"/>
  <c r="AY85" i="4"/>
  <c r="AI85" i="4"/>
  <c r="AB85" i="4"/>
  <c r="AP85" i="4"/>
  <c r="AW85" i="4"/>
  <c r="N85" i="4"/>
  <c r="AK85" i="4"/>
  <c r="U85" i="4"/>
  <c r="W85" i="4"/>
  <c r="AR85" i="4"/>
  <c r="I85" i="4"/>
  <c r="AD85" i="4"/>
  <c r="AI111" i="4"/>
  <c r="AB111" i="4"/>
  <c r="AP111" i="4"/>
  <c r="AW111" i="4"/>
  <c r="N111" i="4"/>
  <c r="U111" i="4"/>
  <c r="W111" i="4"/>
  <c r="AR111" i="4"/>
  <c r="I111" i="4"/>
  <c r="AY111" i="4"/>
  <c r="AK111" i="4"/>
  <c r="AK68" i="4"/>
  <c r="AD42" i="4"/>
  <c r="AR52" i="4"/>
  <c r="AP54" i="4"/>
  <c r="AD58" i="4"/>
  <c r="AD66" i="4"/>
  <c r="J68" i="4"/>
  <c r="N68" i="4" s="1"/>
  <c r="Q68" i="4" s="1"/>
  <c r="I54" i="4"/>
  <c r="AB54" i="4"/>
  <c r="J52" i="4"/>
  <c r="N52" i="4" s="1"/>
  <c r="AR54" i="4"/>
  <c r="AY52" i="4"/>
  <c r="AK54" i="4"/>
  <c r="AR68" i="4"/>
  <c r="AR66" i="4"/>
  <c r="AD68" i="4"/>
  <c r="AY42" i="4"/>
  <c r="W66" i="4"/>
  <c r="AY68" i="4"/>
  <c r="AD52" i="4"/>
  <c r="W68" i="4"/>
  <c r="AY64" i="4"/>
  <c r="AK52" i="4"/>
  <c r="AY58" i="4"/>
  <c r="AB66" i="4"/>
  <c r="AP66" i="4"/>
  <c r="AW66" i="4"/>
  <c r="N66" i="4"/>
  <c r="AI66" i="4"/>
  <c r="AW64" i="4"/>
  <c r="N64" i="4"/>
  <c r="Q64" i="4" s="1"/>
  <c r="AP64" i="4"/>
  <c r="AI64" i="4"/>
  <c r="AB64" i="4"/>
  <c r="AW58" i="4"/>
  <c r="N58" i="4"/>
  <c r="Q58" i="4" s="1"/>
  <c r="AP58" i="4"/>
  <c r="AI58" i="4"/>
  <c r="AB58" i="4"/>
  <c r="I58" i="4"/>
  <c r="N54" i="4"/>
  <c r="AW54" i="4"/>
  <c r="AD54" i="4"/>
  <c r="AK58" i="4"/>
  <c r="AR64" i="4"/>
  <c r="I64" i="4"/>
  <c r="U54" i="4"/>
  <c r="AR42" i="4"/>
  <c r="AY66" i="4"/>
  <c r="U58" i="4"/>
  <c r="AK42" i="4"/>
  <c r="AY54" i="4"/>
  <c r="W58" i="4"/>
  <c r="AD64" i="4"/>
  <c r="AK66" i="4"/>
  <c r="AI54" i="4"/>
  <c r="U66" i="4"/>
  <c r="AR58" i="4"/>
  <c r="W54" i="4"/>
  <c r="AK64" i="4"/>
  <c r="I42" i="4"/>
  <c r="U64" i="4"/>
  <c r="I66" i="4"/>
  <c r="G83" i="4"/>
  <c r="AV109" i="4"/>
  <c r="AO109" i="4"/>
  <c r="AH109" i="4"/>
  <c r="AA109" i="4"/>
  <c r="T109" i="4"/>
  <c r="P109" i="4"/>
  <c r="G109" i="4"/>
  <c r="J109" i="4" s="1"/>
  <c r="AV79" i="4"/>
  <c r="AO79" i="4"/>
  <c r="AH79" i="4"/>
  <c r="AA79" i="4"/>
  <c r="T79" i="4"/>
  <c r="P79" i="4"/>
  <c r="G79" i="4"/>
  <c r="J79" i="4" s="1"/>
  <c r="AB42" i="4" l="1"/>
  <c r="J70" i="4"/>
  <c r="AI42" i="4"/>
  <c r="AW42" i="4"/>
  <c r="N42" i="4"/>
  <c r="Q42" i="4" s="1"/>
  <c r="U42" i="4"/>
  <c r="AP42" i="4"/>
  <c r="X34" i="4"/>
  <c r="AS34" i="4" s="1"/>
  <c r="AE32" i="4"/>
  <c r="AZ32" i="4" s="1"/>
  <c r="AL34" i="4"/>
  <c r="AE34" i="4"/>
  <c r="AZ34" i="4" s="1"/>
  <c r="X32" i="4"/>
  <c r="AS32" i="4" s="1"/>
  <c r="X85" i="4"/>
  <c r="AS85" i="4" s="1"/>
  <c r="Q32" i="4"/>
  <c r="AL32" i="4" s="1"/>
  <c r="X111" i="4"/>
  <c r="AS111" i="4" s="1"/>
  <c r="AZ85" i="4"/>
  <c r="AE85" i="4"/>
  <c r="Q85" i="4"/>
  <c r="AL85" i="4" s="1"/>
  <c r="AE111" i="4"/>
  <c r="Q111" i="4"/>
  <c r="AL111" i="4" s="1"/>
  <c r="AZ111" i="4"/>
  <c r="AB68" i="4"/>
  <c r="U68" i="4"/>
  <c r="AI68" i="4"/>
  <c r="X64" i="4"/>
  <c r="AS64" i="4" s="1"/>
  <c r="AW68" i="4"/>
  <c r="AP68" i="4"/>
  <c r="X54" i="4"/>
  <c r="AS54" i="4" s="1"/>
  <c r="AP52" i="4"/>
  <c r="AZ64" i="4"/>
  <c r="U52" i="4"/>
  <c r="AW52" i="4"/>
  <c r="AI52" i="4"/>
  <c r="AB52" i="4"/>
  <c r="AZ58" i="4"/>
  <c r="AZ54" i="4"/>
  <c r="AE54" i="4"/>
  <c r="N70" i="4"/>
  <c r="X66" i="4"/>
  <c r="AS66" i="4" s="1"/>
  <c r="Q54" i="4"/>
  <c r="AL54" i="4" s="1"/>
  <c r="AZ66" i="4"/>
  <c r="AL64" i="4"/>
  <c r="AY109" i="4"/>
  <c r="AE66" i="4"/>
  <c r="AE58" i="4"/>
  <c r="Q66" i="4"/>
  <c r="AL66" i="4" s="1"/>
  <c r="AL58" i="4"/>
  <c r="X58" i="4"/>
  <c r="AS58" i="4" s="1"/>
  <c r="AL42" i="4"/>
  <c r="AE64" i="4"/>
  <c r="Q52" i="4"/>
  <c r="AK109" i="4"/>
  <c r="AY79" i="4"/>
  <c r="AI109" i="4"/>
  <c r="AW109" i="4"/>
  <c r="N109" i="4"/>
  <c r="AP109" i="4"/>
  <c r="AB109" i="4"/>
  <c r="U109" i="4"/>
  <c r="W109" i="4"/>
  <c r="AR109" i="4"/>
  <c r="I109" i="4"/>
  <c r="AD109" i="4"/>
  <c r="AI79" i="4"/>
  <c r="AW79" i="4"/>
  <c r="N79" i="4"/>
  <c r="AB79" i="4"/>
  <c r="AP79" i="4"/>
  <c r="U79" i="4"/>
  <c r="AK79" i="4"/>
  <c r="W79" i="4"/>
  <c r="AR79" i="4"/>
  <c r="I79" i="4"/>
  <c r="AD79" i="4"/>
  <c r="AI70" i="4" l="1"/>
  <c r="AE42" i="4"/>
  <c r="AZ42" i="4"/>
  <c r="X42" i="4"/>
  <c r="AS42" i="4" s="1"/>
  <c r="AE68" i="4"/>
  <c r="X68" i="4"/>
  <c r="AS68" i="4" s="1"/>
  <c r="AP70" i="4"/>
  <c r="X79" i="4"/>
  <c r="AS79" i="4" s="1"/>
  <c r="U70" i="4"/>
  <c r="AZ68" i="4"/>
  <c r="AL68" i="4"/>
  <c r="AB70" i="4"/>
  <c r="X52" i="4"/>
  <c r="AS52" i="4" s="1"/>
  <c r="AW70" i="4"/>
  <c r="AL52" i="4"/>
  <c r="AZ52" i="4"/>
  <c r="AE52" i="4"/>
  <c r="AE70" i="4" s="1"/>
  <c r="Q70" i="4"/>
  <c r="X109" i="4"/>
  <c r="AS109" i="4" s="1"/>
  <c r="AZ109" i="4"/>
  <c r="AE109" i="4"/>
  <c r="Q109" i="4"/>
  <c r="AL109" i="4" s="1"/>
  <c r="AZ79" i="4"/>
  <c r="AE79" i="4"/>
  <c r="Q79" i="4"/>
  <c r="AL79" i="4" s="1"/>
  <c r="AS70" i="4" l="1"/>
  <c r="AZ70" i="4"/>
  <c r="AL70" i="4"/>
  <c r="X70" i="4"/>
  <c r="G91" i="4"/>
  <c r="I91" i="4" l="1"/>
  <c r="AV107" i="4"/>
  <c r="AO107" i="4"/>
  <c r="AH107" i="4"/>
  <c r="AA107" i="4"/>
  <c r="T107" i="4"/>
  <c r="P107" i="4"/>
  <c r="AV103" i="4"/>
  <c r="AO103" i="4"/>
  <c r="AH103" i="4"/>
  <c r="AA103" i="4"/>
  <c r="T103" i="4"/>
  <c r="P103" i="4"/>
  <c r="AV101" i="4"/>
  <c r="AO101" i="4"/>
  <c r="AH101" i="4"/>
  <c r="AA101" i="4"/>
  <c r="T101" i="4"/>
  <c r="P101" i="4"/>
  <c r="AV99" i="4"/>
  <c r="AO99" i="4"/>
  <c r="AH99" i="4"/>
  <c r="AA99" i="4"/>
  <c r="T99" i="4"/>
  <c r="P99" i="4"/>
  <c r="AV95" i="4"/>
  <c r="AO95" i="4"/>
  <c r="AH95" i="4"/>
  <c r="AA95" i="4"/>
  <c r="T95" i="4"/>
  <c r="P95" i="4"/>
  <c r="AV93" i="4"/>
  <c r="AO93" i="4"/>
  <c r="AH93" i="4"/>
  <c r="AA93" i="4"/>
  <c r="T93" i="4"/>
  <c r="P93" i="4"/>
  <c r="G107" i="4"/>
  <c r="G103" i="4"/>
  <c r="G101" i="4"/>
  <c r="G99" i="4"/>
  <c r="J91" i="4"/>
  <c r="G77" i="4"/>
  <c r="G75" i="4"/>
  <c r="G36" i="4"/>
  <c r="G30" i="4"/>
  <c r="G38" i="4" s="1"/>
  <c r="G24" i="4"/>
  <c r="G22" i="4"/>
  <c r="G20" i="4"/>
  <c r="I20" i="4" s="1"/>
  <c r="G18" i="4"/>
  <c r="G16" i="4"/>
  <c r="G14" i="4"/>
  <c r="G12" i="4"/>
  <c r="AV121" i="4"/>
  <c r="AV117" i="4"/>
  <c r="AV91" i="4"/>
  <c r="AV83" i="4"/>
  <c r="AV77" i="4"/>
  <c r="AV24" i="4"/>
  <c r="AV22" i="4"/>
  <c r="AV20" i="4"/>
  <c r="AV75" i="4"/>
  <c r="AW75" i="4" s="1"/>
  <c r="AV30" i="4"/>
  <c r="AW30" i="4" s="1"/>
  <c r="AV36" i="4"/>
  <c r="AW36" i="4" s="1"/>
  <c r="AV12" i="4"/>
  <c r="AW12" i="4" s="1"/>
  <c r="AV14" i="4"/>
  <c r="AV16" i="4"/>
  <c r="AW16" i="4" s="1"/>
  <c r="AV18" i="4"/>
  <c r="AW18" i="4" s="1"/>
  <c r="AO121" i="4"/>
  <c r="AO117" i="4"/>
  <c r="AO91" i="4"/>
  <c r="AO83" i="4"/>
  <c r="AO77" i="4"/>
  <c r="AO75" i="4"/>
  <c r="AO36" i="4"/>
  <c r="AO30" i="4"/>
  <c r="T30" i="4"/>
  <c r="AA30" i="4"/>
  <c r="AH30" i="4"/>
  <c r="AO12" i="4"/>
  <c r="T12" i="4"/>
  <c r="W12" i="4" s="1"/>
  <c r="AA12" i="4"/>
  <c r="AH12" i="4"/>
  <c r="AO24" i="4"/>
  <c r="T24" i="4"/>
  <c r="AA24" i="4"/>
  <c r="AH24" i="4"/>
  <c r="AO22" i="4"/>
  <c r="AO20" i="4"/>
  <c r="AO18" i="4"/>
  <c r="AO16" i="4"/>
  <c r="AO14" i="4"/>
  <c r="AH121" i="4"/>
  <c r="AH117" i="4"/>
  <c r="AH91" i="4"/>
  <c r="AH83" i="4"/>
  <c r="AH77" i="4"/>
  <c r="AH75" i="4"/>
  <c r="AH36" i="4"/>
  <c r="AH22" i="4"/>
  <c r="AH20" i="4"/>
  <c r="AH18" i="4"/>
  <c r="AH14" i="4"/>
  <c r="AH16" i="4"/>
  <c r="T121" i="4"/>
  <c r="AA121" i="4"/>
  <c r="T117" i="4"/>
  <c r="AA117" i="4"/>
  <c r="T91" i="4"/>
  <c r="AA91" i="4"/>
  <c r="T83" i="4"/>
  <c r="AA83" i="4"/>
  <c r="T77" i="4"/>
  <c r="W77" i="4" s="1"/>
  <c r="AA77" i="4"/>
  <c r="T75" i="4"/>
  <c r="AA75" i="4"/>
  <c r="T36" i="4"/>
  <c r="AA36" i="4"/>
  <c r="T22" i="4"/>
  <c r="AA22" i="4"/>
  <c r="T20" i="4"/>
  <c r="AA20" i="4"/>
  <c r="T18" i="4"/>
  <c r="W18" i="4" s="1"/>
  <c r="AA18" i="4"/>
  <c r="T16" i="4"/>
  <c r="AA16" i="4"/>
  <c r="T14" i="4"/>
  <c r="AA14" i="4"/>
  <c r="P12" i="4"/>
  <c r="P75" i="4"/>
  <c r="P14" i="4"/>
  <c r="G121" i="4"/>
  <c r="P121" i="4"/>
  <c r="P117" i="4"/>
  <c r="P83" i="4"/>
  <c r="P77" i="4"/>
  <c r="P36" i="4"/>
  <c r="P30" i="4"/>
  <c r="P24" i="4"/>
  <c r="P22" i="4"/>
  <c r="P20" i="4"/>
  <c r="P18" i="4"/>
  <c r="P16" i="4"/>
  <c r="G87" i="4" l="1"/>
  <c r="G113" i="4"/>
  <c r="G123" i="4"/>
  <c r="G26" i="4"/>
  <c r="I75" i="4"/>
  <c r="AW38" i="4"/>
  <c r="J16" i="4"/>
  <c r="N16" i="4" s="1"/>
  <c r="I16" i="4"/>
  <c r="J36" i="4"/>
  <c r="AB36" i="4" s="1"/>
  <c r="I36" i="4"/>
  <c r="J77" i="4"/>
  <c r="N77" i="4" s="1"/>
  <c r="I77" i="4"/>
  <c r="J93" i="4"/>
  <c r="N93" i="4" s="1"/>
  <c r="J117" i="4"/>
  <c r="AP83" i="4"/>
  <c r="I83" i="4"/>
  <c r="J18" i="4"/>
  <c r="N18" i="4" s="1"/>
  <c r="Q18" i="4" s="1"/>
  <c r="I18" i="4"/>
  <c r="J22" i="4"/>
  <c r="AP22" i="4" s="1"/>
  <c r="I22" i="4"/>
  <c r="J75" i="4"/>
  <c r="J30" i="4"/>
  <c r="I30" i="4"/>
  <c r="J101" i="4"/>
  <c r="N101" i="4" s="1"/>
  <c r="I101" i="4"/>
  <c r="J121" i="4"/>
  <c r="N121" i="4" s="1"/>
  <c r="Q121" i="4" s="1"/>
  <c r="I121" i="4"/>
  <c r="N95" i="4"/>
  <c r="J24" i="4"/>
  <c r="AB24" i="4" s="1"/>
  <c r="I24" i="4"/>
  <c r="I12" i="4"/>
  <c r="J12" i="4"/>
  <c r="J103" i="4"/>
  <c r="I103" i="4"/>
  <c r="J99" i="4"/>
  <c r="N99" i="4" s="1"/>
  <c r="I99" i="4"/>
  <c r="J14" i="4"/>
  <c r="N14" i="4" s="1"/>
  <c r="I14" i="4"/>
  <c r="J107" i="4"/>
  <c r="N107" i="4" s="1"/>
  <c r="I107" i="4"/>
  <c r="AY107" i="4"/>
  <c r="AY103" i="4"/>
  <c r="W107" i="4"/>
  <c r="AY101" i="4"/>
  <c r="AY95" i="4"/>
  <c r="AD107" i="4"/>
  <c r="AY93" i="4"/>
  <c r="AY99" i="4"/>
  <c r="W99" i="4"/>
  <c r="AK107" i="4"/>
  <c r="AR107" i="4"/>
  <c r="AK103" i="4"/>
  <c r="W103" i="4"/>
  <c r="AR103" i="4"/>
  <c r="AD103" i="4"/>
  <c r="AK101" i="4"/>
  <c r="W101" i="4"/>
  <c r="AR101" i="4"/>
  <c r="AD101" i="4"/>
  <c r="AK99" i="4"/>
  <c r="AR99" i="4"/>
  <c r="AD99" i="4"/>
  <c r="AK95" i="4"/>
  <c r="W95" i="4"/>
  <c r="AR95" i="4"/>
  <c r="AD95" i="4"/>
  <c r="AK93" i="4"/>
  <c r="W93" i="4"/>
  <c r="AR93" i="4"/>
  <c r="AD93" i="4"/>
  <c r="P91" i="4"/>
  <c r="AD18" i="4"/>
  <c r="AD24" i="4"/>
  <c r="AD14" i="4"/>
  <c r="W24" i="4"/>
  <c r="AD20" i="4"/>
  <c r="AD121" i="4"/>
  <c r="AY117" i="4"/>
  <c r="AY22" i="4"/>
  <c r="AD30" i="4"/>
  <c r="AY20" i="4"/>
  <c r="AY121" i="4"/>
  <c r="W121" i="4"/>
  <c r="AY24" i="4"/>
  <c r="J20" i="4"/>
  <c r="AI20" i="4" s="1"/>
  <c r="AR75" i="4"/>
  <c r="AY91" i="4"/>
  <c r="AY83" i="4"/>
  <c r="AY77" i="4"/>
  <c r="AD77" i="4"/>
  <c r="AD75" i="4"/>
  <c r="W30" i="4"/>
  <c r="AW91" i="4"/>
  <c r="AR77" i="4"/>
  <c r="AK83" i="4"/>
  <c r="AD83" i="4"/>
  <c r="W83" i="4"/>
  <c r="AR83" i="4"/>
  <c r="AB91" i="4"/>
  <c r="N91" i="4"/>
  <c r="AP91" i="4"/>
  <c r="AI91" i="4"/>
  <c r="AK117" i="4"/>
  <c r="AR117" i="4"/>
  <c r="AD117" i="4"/>
  <c r="W117" i="4"/>
  <c r="AK36" i="4"/>
  <c r="AY36" i="4"/>
  <c r="AR36" i="4"/>
  <c r="AD36" i="4"/>
  <c r="W36" i="4"/>
  <c r="AK16" i="4"/>
  <c r="AR16" i="4"/>
  <c r="AD16" i="4"/>
  <c r="W16" i="4"/>
  <c r="AY16" i="4"/>
  <c r="AR12" i="4"/>
  <c r="AD12" i="4"/>
  <c r="AY12" i="4"/>
  <c r="AR22" i="4"/>
  <c r="AD22" i="4"/>
  <c r="AK22" i="4"/>
  <c r="W22" i="4"/>
  <c r="U91" i="4"/>
  <c r="AR91" i="4"/>
  <c r="AD91" i="4"/>
  <c r="AK91" i="4"/>
  <c r="AK24" i="4"/>
  <c r="AR24" i="4"/>
  <c r="AK12" i="4"/>
  <c r="AK14" i="4"/>
  <c r="AR14" i="4"/>
  <c r="AY14" i="4"/>
  <c r="AK30" i="4"/>
  <c r="AR30" i="4"/>
  <c r="AY30" i="4"/>
  <c r="W20" i="4"/>
  <c r="AR20" i="4"/>
  <c r="AK20" i="4"/>
  <c r="AK77" i="4"/>
  <c r="W91" i="4"/>
  <c r="AR18" i="4"/>
  <c r="AK18" i="4"/>
  <c r="AY18" i="4"/>
  <c r="W75" i="4"/>
  <c r="AK75" i="4"/>
  <c r="AY75" i="4"/>
  <c r="AK121" i="4"/>
  <c r="W14" i="4"/>
  <c r="AR121" i="4"/>
  <c r="J26" i="4" l="1"/>
  <c r="J123" i="4"/>
  <c r="J113" i="4"/>
  <c r="J127" i="4"/>
  <c r="AP16" i="4"/>
  <c r="J87" i="4"/>
  <c r="AB117" i="4"/>
  <c r="AP30" i="4"/>
  <c r="J38" i="4"/>
  <c r="G125" i="4"/>
  <c r="N103" i="4"/>
  <c r="Q103" i="4" s="1"/>
  <c r="Q91" i="4"/>
  <c r="N12" i="4"/>
  <c r="N75" i="4"/>
  <c r="Q75" i="4" s="1"/>
  <c r="U36" i="4"/>
  <c r="AI117" i="4"/>
  <c r="AB16" i="4"/>
  <c r="U16" i="4"/>
  <c r="X16" i="4" s="1"/>
  <c r="AI22" i="4"/>
  <c r="AI18" i="4"/>
  <c r="AP18" i="4"/>
  <c r="U117" i="4"/>
  <c r="N117" i="4"/>
  <c r="N123" i="4" s="1"/>
  <c r="AI93" i="4"/>
  <c r="Q93" i="4"/>
  <c r="AP121" i="4"/>
  <c r="Q95" i="4"/>
  <c r="N36" i="4"/>
  <c r="Q36" i="4" s="1"/>
  <c r="AI36" i="4"/>
  <c r="AI16" i="4"/>
  <c r="AP75" i="4"/>
  <c r="U12" i="4"/>
  <c r="AP12" i="4"/>
  <c r="AP101" i="4"/>
  <c r="AI101" i="4"/>
  <c r="Q101" i="4"/>
  <c r="AW101" i="4"/>
  <c r="N22" i="4"/>
  <c r="Q22" i="4" s="1"/>
  <c r="AP36" i="4"/>
  <c r="AB18" i="4"/>
  <c r="AB12" i="4"/>
  <c r="U18" i="4"/>
  <c r="X18" i="4" s="1"/>
  <c r="AW117" i="4"/>
  <c r="AB22" i="4"/>
  <c r="U22" i="4"/>
  <c r="AW121" i="4"/>
  <c r="AB101" i="4"/>
  <c r="N24" i="4"/>
  <c r="Q24" i="4" s="1"/>
  <c r="AP117" i="4"/>
  <c r="AW22" i="4"/>
  <c r="AW24" i="4"/>
  <c r="AB121" i="4"/>
  <c r="U121" i="4"/>
  <c r="AW14" i="4"/>
  <c r="AI12" i="4"/>
  <c r="AB75" i="4"/>
  <c r="AP93" i="4"/>
  <c r="AP24" i="4"/>
  <c r="AI14" i="4"/>
  <c r="U24" i="4"/>
  <c r="U14" i="4"/>
  <c r="X14" i="4" s="1"/>
  <c r="AP14" i="4"/>
  <c r="N83" i="4"/>
  <c r="Q83" i="4" s="1"/>
  <c r="AB83" i="4"/>
  <c r="U93" i="4"/>
  <c r="X93" i="4" s="1"/>
  <c r="AW93" i="4"/>
  <c r="AI75" i="4"/>
  <c r="U75" i="4"/>
  <c r="U30" i="4"/>
  <c r="AP103" i="4"/>
  <c r="AI121" i="4"/>
  <c r="AB95" i="4"/>
  <c r="AI77" i="4"/>
  <c r="AP95" i="4"/>
  <c r="U77" i="4"/>
  <c r="X77" i="4" s="1"/>
  <c r="AP77" i="4"/>
  <c r="AW77" i="4"/>
  <c r="N30" i="4"/>
  <c r="AB77" i="4"/>
  <c r="AI30" i="4"/>
  <c r="AW83" i="4"/>
  <c r="AB30" i="4"/>
  <c r="AB38" i="4" s="1"/>
  <c r="U101" i="4"/>
  <c r="X101" i="4" s="1"/>
  <c r="AI103" i="4"/>
  <c r="AP99" i="4"/>
  <c r="U99" i="4"/>
  <c r="X99" i="4" s="1"/>
  <c r="U95" i="4"/>
  <c r="X95" i="4" s="1"/>
  <c r="U103" i="4"/>
  <c r="AB14" i="4"/>
  <c r="AI24" i="4"/>
  <c r="AB93" i="4"/>
  <c r="AW95" i="4"/>
  <c r="Q107" i="4"/>
  <c r="AI99" i="4"/>
  <c r="AW99" i="4"/>
  <c r="AB107" i="4"/>
  <c r="AP107" i="4"/>
  <c r="AB103" i="4"/>
  <c r="U83" i="4"/>
  <c r="AI83" i="4"/>
  <c r="Q99" i="4"/>
  <c r="AB99" i="4"/>
  <c r="AW107" i="4"/>
  <c r="AI95" i="4"/>
  <c r="AW103" i="4"/>
  <c r="AI107" i="4"/>
  <c r="U107" i="4"/>
  <c r="X107" i="4" s="1"/>
  <c r="AP20" i="4"/>
  <c r="AW20" i="4"/>
  <c r="N20" i="4"/>
  <c r="Q20" i="4" s="1"/>
  <c r="AB20" i="4"/>
  <c r="U20" i="4"/>
  <c r="Q16" i="4"/>
  <c r="AZ91" i="4"/>
  <c r="X91" i="4"/>
  <c r="AE91" i="4"/>
  <c r="Q77" i="4"/>
  <c r="J125" i="4" l="1"/>
  <c r="AP38" i="4"/>
  <c r="X103" i="4"/>
  <c r="AB123" i="4"/>
  <c r="AI38" i="4"/>
  <c r="N113" i="4"/>
  <c r="Q87" i="4"/>
  <c r="AP113" i="4"/>
  <c r="U38" i="4"/>
  <c r="AB113" i="4"/>
  <c r="AW113" i="4"/>
  <c r="AB87" i="4"/>
  <c r="AW26" i="4"/>
  <c r="AI113" i="4"/>
  <c r="AI123" i="4"/>
  <c r="Q12" i="4"/>
  <c r="AL12" i="4" s="1"/>
  <c r="N26" i="4"/>
  <c r="AW123" i="4"/>
  <c r="AP26" i="4"/>
  <c r="X12" i="4"/>
  <c r="AS12" i="4" s="1"/>
  <c r="U26" i="4"/>
  <c r="AB26" i="4"/>
  <c r="AS91" i="4"/>
  <c r="X113" i="4"/>
  <c r="AI26" i="4"/>
  <c r="AP87" i="4"/>
  <c r="N87" i="4"/>
  <c r="Q30" i="4"/>
  <c r="Q38" i="4" s="1"/>
  <c r="N38" i="4"/>
  <c r="X75" i="4"/>
  <c r="U87" i="4"/>
  <c r="Q113" i="4"/>
  <c r="AP123" i="4"/>
  <c r="U123" i="4"/>
  <c r="U113" i="4"/>
  <c r="AL91" i="4"/>
  <c r="AW87" i="4"/>
  <c r="AI87" i="4"/>
  <c r="Q117" i="4"/>
  <c r="Q123" i="4" s="1"/>
  <c r="AL16" i="4"/>
  <c r="AE16" i="4"/>
  <c r="AZ16" i="4" s="1"/>
  <c r="AE117" i="4"/>
  <c r="X117" i="4"/>
  <c r="AL36" i="4"/>
  <c r="X36" i="4"/>
  <c r="AS36" i="4" s="1"/>
  <c r="AE36" i="4"/>
  <c r="AZ36" i="4" s="1"/>
  <c r="AS16" i="4"/>
  <c r="AE12" i="4"/>
  <c r="AE99" i="4"/>
  <c r="AE18" i="4"/>
  <c r="AZ18" i="4" s="1"/>
  <c r="AS18" i="4"/>
  <c r="AL18" i="4"/>
  <c r="AE22" i="4"/>
  <c r="AZ22" i="4"/>
  <c r="X22" i="4"/>
  <c r="AS22" i="4" s="1"/>
  <c r="AZ117" i="4"/>
  <c r="X24" i="4"/>
  <c r="AS24" i="4" s="1"/>
  <c r="AL22" i="4"/>
  <c r="AS101" i="4"/>
  <c r="AE121" i="4"/>
  <c r="AZ121" i="4"/>
  <c r="X121" i="4"/>
  <c r="AS121" i="4" s="1"/>
  <c r="AE93" i="4"/>
  <c r="AL107" i="4"/>
  <c r="AE24" i="4"/>
  <c r="AE95" i="4"/>
  <c r="X83" i="4"/>
  <c r="AS83" i="4" s="1"/>
  <c r="AZ95" i="4"/>
  <c r="AL121" i="4"/>
  <c r="AS99" i="4"/>
  <c r="AL75" i="4"/>
  <c r="AS93" i="4"/>
  <c r="AZ101" i="4"/>
  <c r="AE75" i="4"/>
  <c r="AL93" i="4"/>
  <c r="AZ77" i="4"/>
  <c r="AL101" i="4"/>
  <c r="AL95" i="4"/>
  <c r="AZ93" i="4"/>
  <c r="AE101" i="4"/>
  <c r="AL103" i="4"/>
  <c r="AZ83" i="4"/>
  <c r="AE83" i="4"/>
  <c r="AL77" i="4"/>
  <c r="AS95" i="4"/>
  <c r="AS77" i="4"/>
  <c r="AE77" i="4"/>
  <c r="AS103" i="4"/>
  <c r="AL83" i="4"/>
  <c r="AL99" i="4"/>
  <c r="X30" i="4"/>
  <c r="AE30" i="4"/>
  <c r="AZ24" i="4"/>
  <c r="AS107" i="4"/>
  <c r="AZ99" i="4"/>
  <c r="AL24" i="4"/>
  <c r="AE103" i="4"/>
  <c r="AZ103" i="4"/>
  <c r="AZ107" i="4"/>
  <c r="AE107" i="4"/>
  <c r="AE20" i="4"/>
  <c r="X20" i="4"/>
  <c r="AS20" i="4" s="1"/>
  <c r="AL20" i="4"/>
  <c r="AS14" i="4"/>
  <c r="Q14" i="4"/>
  <c r="AL14" i="4" s="1"/>
  <c r="AE14" i="4"/>
  <c r="AZ20" i="4"/>
  <c r="AZ14" i="4"/>
  <c r="AE123" i="4" l="1"/>
  <c r="AB125" i="4"/>
  <c r="X87" i="4"/>
  <c r="AE113" i="4"/>
  <c r="AI125" i="4"/>
  <c r="AZ113" i="4"/>
  <c r="N125" i="4"/>
  <c r="AZ123" i="4"/>
  <c r="AZ12" i="4"/>
  <c r="AZ26" i="4" s="1"/>
  <c r="AE26" i="4"/>
  <c r="AL26" i="4"/>
  <c r="AS75" i="4"/>
  <c r="AS87" i="4" s="1"/>
  <c r="AZ30" i="4"/>
  <c r="AZ38" i="4" s="1"/>
  <c r="AE38" i="4"/>
  <c r="AS30" i="4"/>
  <c r="AS38" i="4" s="1"/>
  <c r="X38" i="4"/>
  <c r="AZ75" i="4"/>
  <c r="AZ87" i="4" s="1"/>
  <c r="AE87" i="4"/>
  <c r="AS26" i="4"/>
  <c r="U125" i="4"/>
  <c r="AP125" i="4"/>
  <c r="AL113" i="4"/>
  <c r="X26" i="4"/>
  <c r="AL87" i="4"/>
  <c r="AS117" i="4"/>
  <c r="AS123" i="4" s="1"/>
  <c r="X123" i="4"/>
  <c r="AW125" i="4"/>
  <c r="AL30" i="4"/>
  <c r="AL38" i="4" s="1"/>
  <c r="AL117" i="4"/>
  <c r="AL123" i="4" s="1"/>
  <c r="AS113" i="4"/>
  <c r="Q26" i="4"/>
  <c r="Q127" i="4"/>
  <c r="J129" i="4" l="1"/>
  <c r="AS125" i="4"/>
  <c r="X127" i="4"/>
  <c r="AE127" i="4" s="1"/>
  <c r="AL127" i="4" s="1"/>
  <c r="AS127" i="4" s="1"/>
  <c r="AZ127" i="4" s="1"/>
  <c r="AL125" i="4"/>
  <c r="AZ125" i="4"/>
  <c r="X125" i="4"/>
  <c r="Q125" i="4"/>
  <c r="Q129" i="4" s="1"/>
  <c r="AE125" i="4"/>
  <c r="AE129" i="4" l="1"/>
  <c r="X129" i="4"/>
  <c r="AS129" i="4"/>
  <c r="AL129" i="4"/>
  <c r="AZ129" i="4"/>
</calcChain>
</file>

<file path=xl/sharedStrings.xml><?xml version="1.0" encoding="utf-8"?>
<sst xmlns="http://schemas.openxmlformats.org/spreadsheetml/2006/main" count="256" uniqueCount="90">
  <si>
    <t>Site Improvements</t>
  </si>
  <si>
    <t>ROAD &amp; ROW GRADING AND PAVING</t>
  </si>
  <si>
    <t>QUANTITY</t>
  </si>
  <si>
    <t>UNIT PRICE</t>
  </si>
  <si>
    <t>TOTAL AMOUNT</t>
  </si>
  <si>
    <t>cy</t>
  </si>
  <si>
    <t>sf</t>
  </si>
  <si>
    <t>Furnish and Install 3" thick Asphalt Paving</t>
  </si>
  <si>
    <t>lf</t>
  </si>
  <si>
    <t>TOTAL</t>
  </si>
  <si>
    <t>ea</t>
  </si>
  <si>
    <t xml:space="preserve"> Furnish and Install Fire Hydrant</t>
  </si>
  <si>
    <t>SUB TOTAL</t>
  </si>
  <si>
    <t>PROJECT TOTAL</t>
  </si>
  <si>
    <t>Other Site Costs</t>
  </si>
  <si>
    <t>COMPLETED</t>
  </si>
  <si>
    <t>ESCROW AMT</t>
  </si>
  <si>
    <t>%</t>
  </si>
  <si>
    <t>Complete</t>
  </si>
  <si>
    <t xml:space="preserve">Remaining </t>
  </si>
  <si>
    <t>Balance</t>
  </si>
  <si>
    <t>Remaining</t>
  </si>
  <si>
    <t>Draw # 1</t>
  </si>
  <si>
    <t xml:space="preserve">Draw </t>
  </si>
  <si>
    <t>Request</t>
  </si>
  <si>
    <t>Draw # 2</t>
  </si>
  <si>
    <t>Draw # 3</t>
  </si>
  <si>
    <t>Cumulative</t>
  </si>
  <si>
    <t xml:space="preserve"> % Complete</t>
  </si>
  <si>
    <t>Add'l</t>
  </si>
  <si>
    <t xml:space="preserve">Add'l </t>
  </si>
  <si>
    <t>Draw # 4</t>
  </si>
  <si>
    <t>Draw # 5</t>
  </si>
  <si>
    <t>Draw # 6</t>
  </si>
  <si>
    <t>Note  - the Cumulative Complete needs to carry forward (add manually) to each Draw column. Then add next % complete at the next Draw</t>
  </si>
  <si>
    <t>Totals</t>
  </si>
  <si>
    <t>Roadway Cut / Excavation</t>
  </si>
  <si>
    <t xml:space="preserve">Embankment  Cut / Excavation </t>
  </si>
  <si>
    <t>Import Fill For Embankment</t>
  </si>
  <si>
    <t>ROAD &amp; ROW GRADING AND EXCAVATION</t>
  </si>
  <si>
    <t>Furnish and Install 15" RCP Storm Drain</t>
  </si>
  <si>
    <t>SANITARY SEWER</t>
  </si>
  <si>
    <t>Furnish and Install 8" SDR-35 Sewer Main</t>
  </si>
  <si>
    <t>Furnish and Install 4' Diameter Manhole - Precast</t>
  </si>
  <si>
    <t xml:space="preserve"> Furnish and Install 8" Gate Valve</t>
  </si>
  <si>
    <t>Connect to Existing Main</t>
  </si>
  <si>
    <t>COMPLETE</t>
  </si>
  <si>
    <t>CUMULATIVE $$</t>
  </si>
  <si>
    <t>CULINARY WATER</t>
  </si>
  <si>
    <t>WEBER COUNTY ESCROW</t>
  </si>
  <si>
    <r>
      <t xml:space="preserve">CONTINGENCY ON ALL </t>
    </r>
    <r>
      <rPr>
        <b/>
        <sz val="10"/>
        <color rgb="FFFF0000"/>
        <rFont val="Century Gothic"/>
        <family val="1"/>
      </rPr>
      <t>EXCEPT ROADWAY AND EMBANKMENT EXCAVATION</t>
    </r>
  </si>
  <si>
    <t>Eden, Utah</t>
  </si>
  <si>
    <t>ton</t>
  </si>
  <si>
    <t>Curb and Gutter</t>
  </si>
  <si>
    <t>Furnish and Install 6" Road Base (includes grading)</t>
  </si>
  <si>
    <t>Furnish and Install 9" Sub-base Material (includes grading)</t>
  </si>
  <si>
    <t xml:space="preserve">STORM DRAINAGE </t>
  </si>
  <si>
    <t>OTHER SITE COSTS</t>
  </si>
  <si>
    <t>Furnish and Install 24" x 48" Concrete Catch Basin</t>
  </si>
  <si>
    <t>4" Sewer Laterals off 8"  Main</t>
  </si>
  <si>
    <t>Clean / Flush / Test Video</t>
  </si>
  <si>
    <t xml:space="preserve"> Furnish and Install 8" Ductile Iron  C51 Water Line</t>
  </si>
  <si>
    <t xml:space="preserve"> Furnish and Install 1" Copper Laterals (Meter w/ box)</t>
  </si>
  <si>
    <t>Mailboxes (one bank)</t>
  </si>
  <si>
    <t>STORM DRAIN</t>
  </si>
  <si>
    <t>SECONDARY WATER</t>
  </si>
  <si>
    <t>Furnish and Install 8" Gate Valve</t>
  </si>
  <si>
    <t>Furnish and Install 10" PVC C900 Water Line</t>
  </si>
  <si>
    <t>Furnish and Install 4" Drain Valve</t>
  </si>
  <si>
    <t>Temporary Blow Off</t>
  </si>
  <si>
    <t>Collar Valves</t>
  </si>
  <si>
    <t>The Bridges - Mountainside Phase 2</t>
  </si>
  <si>
    <t>10 Lots</t>
  </si>
  <si>
    <t>Furnish and Install 4' Storm Drain Manhole</t>
  </si>
  <si>
    <t>Collar Storm Drain Manhole</t>
  </si>
  <si>
    <t>Furnish and Install 10" Gate Valve</t>
  </si>
  <si>
    <t>Furnish and Install 10" Tees</t>
  </si>
  <si>
    <t>Furnish and Install 10" Bends</t>
  </si>
  <si>
    <t>Furnish and Install 8" PVC C900 Water Line</t>
  </si>
  <si>
    <t>Furnish and Install 8" Tees</t>
  </si>
  <si>
    <t>Furnish and Install 8" Bends</t>
  </si>
  <si>
    <t>Single Service Connection</t>
  </si>
  <si>
    <t>Double Service Connection</t>
  </si>
  <si>
    <t>Connect  /  Test Video</t>
  </si>
  <si>
    <t>Furnish and Install Temporary Blow Off</t>
  </si>
  <si>
    <t>Install Fire Hydrant Assembly</t>
  </si>
  <si>
    <t>As of 11/28/22</t>
  </si>
  <si>
    <t>sy</t>
  </si>
  <si>
    <t>Slurry Seal</t>
  </si>
  <si>
    <r>
      <t xml:space="preserve">Combo Street/Stop Signs </t>
    </r>
    <r>
      <rPr>
        <sz val="10"/>
        <color rgb="FFFF0000"/>
        <rFont val="Century Gothic"/>
        <family val="1"/>
      </rPr>
      <t>(No additional Street Sign)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</si>
</sst>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2"/>
      <color rgb="FFFF000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1"/>
    </font>
    <font>
      <b/>
      <sz val="10"/>
      <color rgb="FF00B050"/>
      <name val="Century Gothic"/>
      <family val="2"/>
    </font>
    <font>
      <sz val="10"/>
      <name val="Century Gothic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1"/>
    </font>
    <font>
      <b/>
      <sz val="20"/>
      <color theme="1"/>
      <name val="Calibri"/>
      <family val="2"/>
      <scheme val="minor"/>
    </font>
    <font>
      <b/>
      <sz val="12"/>
      <name val="Century Gothic"/>
      <family val="2"/>
    </font>
    <font>
      <sz val="10"/>
      <color rgb="FFFF000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3" fontId="5" fillId="0" borderId="6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5" fontId="4" fillId="3" borderId="10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Fill="1" applyBorder="1" applyAlignment="1"/>
    <xf numFmtId="0" fontId="7" fillId="0" borderId="0" xfId="0" applyFont="1" applyAlignment="1"/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8" fillId="0" borderId="0" xfId="0" applyNumberFormat="1" applyFont="1"/>
    <xf numFmtId="0" fontId="4" fillId="5" borderId="1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9" fontId="5" fillId="0" borderId="1" xfId="4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165" fontId="4" fillId="6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/>
    <xf numFmtId="0" fontId="4" fillId="0" borderId="0" xfId="0" applyFont="1" applyBorder="1" applyAlignment="1">
      <alignment vertical="center"/>
    </xf>
    <xf numFmtId="165" fontId="8" fillId="0" borderId="0" xfId="0" applyNumberFormat="1" applyFont="1" applyBorder="1"/>
    <xf numFmtId="165" fontId="5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165" fontId="4" fillId="8" borderId="17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165" fontId="4" fillId="9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9" fontId="5" fillId="0" borderId="18" xfId="4" applyFont="1" applyFill="1" applyBorder="1" applyAlignment="1">
      <alignment horizontal="center" vertical="center"/>
    </xf>
    <xf numFmtId="0" fontId="0" fillId="0" borderId="0" xfId="0" applyFill="1"/>
    <xf numFmtId="165" fontId="4" fillId="0" borderId="0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 applyProtection="1">
      <alignment horizontal="center" vertical="center"/>
      <protection locked="0"/>
    </xf>
    <xf numFmtId="3" fontId="14" fillId="0" borderId="4" xfId="0" applyNumberFormat="1" applyFont="1" applyBorder="1" applyAlignment="1" applyProtection="1">
      <alignment horizontal="center" vertical="center"/>
      <protection locked="0"/>
    </xf>
    <xf numFmtId="165" fontId="13" fillId="10" borderId="3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>
      <alignment horizontal="right" vertical="center"/>
    </xf>
    <xf numFmtId="165" fontId="5" fillId="5" borderId="0" xfId="0" applyNumberFormat="1" applyFont="1" applyFill="1" applyBorder="1" applyAlignment="1">
      <alignment horizontal="right" vertical="center"/>
    </xf>
    <xf numFmtId="9" fontId="5" fillId="0" borderId="0" xfId="4" applyFont="1" applyFill="1" applyBorder="1" applyAlignment="1">
      <alignment vertical="center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vertical="center"/>
    </xf>
    <xf numFmtId="9" fontId="5" fillId="0" borderId="3" xfId="4" applyFont="1" applyFill="1" applyBorder="1" applyAlignment="1">
      <alignment vertical="center"/>
    </xf>
    <xf numFmtId="165" fontId="5" fillId="0" borderId="3" xfId="0" applyNumberFormat="1" applyFont="1" applyBorder="1" applyAlignment="1">
      <alignment horizontal="right" vertical="center"/>
    </xf>
    <xf numFmtId="9" fontId="5" fillId="0" borderId="20" xfId="4" applyFont="1" applyFill="1" applyBorder="1" applyAlignment="1">
      <alignment vertical="center"/>
    </xf>
    <xf numFmtId="165" fontId="5" fillId="0" borderId="20" xfId="0" applyNumberFormat="1" applyFont="1" applyBorder="1" applyAlignment="1">
      <alignment horizontal="right" vertical="center"/>
    </xf>
    <xf numFmtId="165" fontId="5" fillId="5" borderId="20" xfId="0" applyNumberFormat="1" applyFont="1" applyFill="1" applyBorder="1" applyAlignment="1">
      <alignment horizontal="right" vertical="center"/>
    </xf>
    <xf numFmtId="165" fontId="7" fillId="0" borderId="2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 vertical="center"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9" fontId="5" fillId="0" borderId="0" xfId="4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9" fontId="5" fillId="0" borderId="2" xfId="4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5" fontId="16" fillId="0" borderId="6" xfId="0" applyNumberFormat="1" applyFont="1" applyFill="1" applyBorder="1" applyAlignment="1">
      <alignment horizontal="right" vertical="center"/>
    </xf>
    <xf numFmtId="3" fontId="16" fillId="0" borderId="6" xfId="0" applyNumberFormat="1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center" vertical="center"/>
    </xf>
    <xf numFmtId="165" fontId="13" fillId="10" borderId="21" xfId="0" applyNumberFormat="1" applyFont="1" applyFill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65" fontId="5" fillId="2" borderId="25" xfId="0" applyNumberFormat="1" applyFont="1" applyFill="1" applyBorder="1" applyAlignment="1">
      <alignment horizontal="center" vertical="center"/>
    </xf>
    <xf numFmtId="9" fontId="5" fillId="2" borderId="26" xfId="4" applyFont="1" applyFill="1" applyBorder="1" applyAlignment="1">
      <alignment horizontal="center" vertical="center"/>
    </xf>
    <xf numFmtId="165" fontId="5" fillId="2" borderId="27" xfId="0" applyNumberFormat="1" applyFont="1" applyFill="1" applyBorder="1" applyAlignment="1">
      <alignment horizontal="center" vertical="center"/>
    </xf>
    <xf numFmtId="9" fontId="5" fillId="2" borderId="28" xfId="4" applyFont="1" applyFill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9" fontId="5" fillId="2" borderId="29" xfId="4" applyFont="1" applyFill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2" borderId="30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165" fontId="5" fillId="2" borderId="33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9" fontId="5" fillId="0" borderId="4" xfId="0" applyNumberFormat="1" applyFont="1" applyBorder="1" applyAlignment="1">
      <alignment vertical="center"/>
    </xf>
    <xf numFmtId="0" fontId="18" fillId="0" borderId="0" xfId="0" applyFont="1"/>
    <xf numFmtId="0" fontId="16" fillId="0" borderId="0" xfId="0" applyFont="1" applyAlignment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14" fillId="0" borderId="4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3" fontId="14" fillId="0" borderId="0" xfId="0" applyNumberFormat="1" applyFont="1" applyBorder="1" applyAlignment="1" applyProtection="1">
      <alignment horizontal="center" vertical="center"/>
      <protection locked="0"/>
    </xf>
    <xf numFmtId="9" fontId="5" fillId="0" borderId="0" xfId="0" applyNumberFormat="1" applyFont="1" applyBorder="1" applyAlignment="1">
      <alignment vertical="center"/>
    </xf>
    <xf numFmtId="9" fontId="4" fillId="2" borderId="10" xfId="4" applyFont="1" applyFill="1" applyBorder="1" applyAlignment="1">
      <alignment horizontal="center" vertical="center"/>
    </xf>
    <xf numFmtId="9" fontId="17" fillId="2" borderId="26" xfId="4" applyFont="1" applyFill="1" applyBorder="1" applyAlignment="1">
      <alignment horizontal="center" vertical="center"/>
    </xf>
    <xf numFmtId="9" fontId="7" fillId="2" borderId="26" xfId="4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9" fontId="5" fillId="2" borderId="35" xfId="4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9" fillId="9" borderId="0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7">
    <cellStyle name="Comma 2" xfId="1" xr:uid="{00000000-0005-0000-0000-000000000000}"/>
    <cellStyle name="Currency 2" xfId="2" xr:uid="{00000000-0005-0000-0000-000001000000}"/>
    <cellStyle name="Followed Hyperlink" xfId="6" builtinId="9" hidden="1"/>
    <cellStyle name="Hyperlink" xfId="5" builtinId="8" hidden="1"/>
    <cellStyle name="Normal" xfId="0" builtinId="0"/>
    <cellStyle name="Percent" xfId="4" builtinId="5"/>
    <cellStyle name="Percent 2" xfId="3" xr:uid="{00000000-0005-0000-0000-000006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126</xdr:row>
      <xdr:rowOff>114300</xdr:rowOff>
    </xdr:from>
    <xdr:to>
      <xdr:col>16</xdr:col>
      <xdr:colOff>342900</xdr:colOff>
      <xdr:row>126</xdr:row>
      <xdr:rowOff>114300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1290300" y="29057600"/>
          <a:ext cx="26035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12700</xdr:colOff>
      <xdr:row>126</xdr:row>
      <xdr:rowOff>114300</xdr:rowOff>
    </xdr:from>
    <xdr:to>
      <xdr:col>23</xdr:col>
      <xdr:colOff>279400</xdr:colOff>
      <xdr:row>126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1861800" y="29197300"/>
          <a:ext cx="26289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12700</xdr:colOff>
      <xdr:row>126</xdr:row>
      <xdr:rowOff>114300</xdr:rowOff>
    </xdr:from>
    <xdr:to>
      <xdr:col>30</xdr:col>
      <xdr:colOff>279400</xdr:colOff>
      <xdr:row>126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2839700" y="29197300"/>
          <a:ext cx="39497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126</xdr:row>
      <xdr:rowOff>114300</xdr:rowOff>
    </xdr:from>
    <xdr:to>
      <xdr:col>37</xdr:col>
      <xdr:colOff>279400</xdr:colOff>
      <xdr:row>126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6814800" y="29197300"/>
          <a:ext cx="37465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12700</xdr:colOff>
      <xdr:row>126</xdr:row>
      <xdr:rowOff>114300</xdr:rowOff>
    </xdr:from>
    <xdr:to>
      <xdr:col>44</xdr:col>
      <xdr:colOff>279400</xdr:colOff>
      <xdr:row>126</xdr:row>
      <xdr:rowOff>114300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2656800" y="29197300"/>
          <a:ext cx="37465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12700</xdr:colOff>
      <xdr:row>126</xdr:row>
      <xdr:rowOff>114300</xdr:rowOff>
    </xdr:from>
    <xdr:to>
      <xdr:col>51</xdr:col>
      <xdr:colOff>279400</xdr:colOff>
      <xdr:row>126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3817600" y="29197300"/>
          <a:ext cx="37465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2:AZ169"/>
  <sheetViews>
    <sheetView tabSelected="1" workbookViewId="0">
      <pane ySplit="10" topLeftCell="A101" activePane="bottomLeft" state="frozen"/>
      <selection activeCell="D1" sqref="D1"/>
      <selection pane="bottomLeft" activeCell="A119" sqref="A119"/>
    </sheetView>
  </sheetViews>
  <sheetFormatPr baseColWidth="10" defaultColWidth="11" defaultRowHeight="16" x14ac:dyDescent="0.2"/>
  <cols>
    <col min="1" max="1" width="2.83203125" customWidth="1"/>
    <col min="2" max="2" width="47.6640625" customWidth="1"/>
    <col min="3" max="3" width="10.83203125" customWidth="1"/>
    <col min="4" max="4" width="4" customWidth="1"/>
    <col min="5" max="5" width="13.33203125" customWidth="1"/>
    <col min="6" max="6" width="6.1640625" customWidth="1"/>
    <col min="7" max="7" width="13.83203125" customWidth="1"/>
    <col min="8" max="8" width="13.33203125" customWidth="1"/>
    <col min="9" max="9" width="9.83203125" customWidth="1"/>
    <col min="10" max="10" width="13.5" customWidth="1"/>
    <col min="11" max="11" width="12.83203125" hidden="1" customWidth="1"/>
    <col min="12" max="12" width="4.83203125" hidden="1" customWidth="1"/>
    <col min="13" max="13" width="8.83203125" hidden="1" customWidth="1"/>
    <col min="14" max="14" width="10.83203125" hidden="1" customWidth="1"/>
    <col min="15" max="15" width="1.83203125" hidden="1" customWidth="1"/>
    <col min="16" max="16" width="9.1640625" hidden="1" customWidth="1"/>
    <col min="17" max="17" width="12.1640625" hidden="1" customWidth="1"/>
    <col min="18" max="18" width="4.83203125" hidden="1" customWidth="1"/>
    <col min="19" max="19" width="11.33203125" hidden="1" customWidth="1"/>
    <col min="20" max="20" width="11.5" hidden="1" customWidth="1"/>
    <col min="21" max="21" width="12.33203125" hidden="1" customWidth="1"/>
    <col min="22" max="22" width="1.83203125" hidden="1" customWidth="1"/>
    <col min="23" max="23" width="9.1640625" hidden="1" customWidth="1"/>
    <col min="24" max="24" width="13.6640625" hidden="1" customWidth="1"/>
    <col min="25" max="25" width="4.83203125" hidden="1" customWidth="1"/>
    <col min="26" max="26" width="11.5" hidden="1" customWidth="1"/>
    <col min="27" max="27" width="11.1640625" hidden="1" customWidth="1"/>
    <col min="28" max="28" width="12" hidden="1" customWidth="1"/>
    <col min="29" max="29" width="1.83203125" hidden="1" customWidth="1"/>
    <col min="30" max="30" width="9.1640625" hidden="1" customWidth="1"/>
    <col min="31" max="31" width="13.6640625" hidden="1" customWidth="1"/>
    <col min="32" max="32" width="4.83203125" hidden="1" customWidth="1"/>
    <col min="33" max="33" width="11.5" hidden="1" customWidth="1"/>
    <col min="34" max="34" width="11.1640625" hidden="1" customWidth="1"/>
    <col min="35" max="35" width="12" hidden="1" customWidth="1"/>
    <col min="36" max="36" width="1.83203125" hidden="1" customWidth="1"/>
    <col min="37" max="37" width="9.1640625" hidden="1" customWidth="1"/>
    <col min="38" max="38" width="13.6640625" hidden="1" customWidth="1"/>
    <col min="39" max="39" width="4.83203125" hidden="1" customWidth="1"/>
    <col min="40" max="40" width="11.5" hidden="1" customWidth="1"/>
    <col min="41" max="41" width="11.1640625" hidden="1" customWidth="1"/>
    <col min="42" max="42" width="12" hidden="1" customWidth="1"/>
    <col min="43" max="43" width="1.83203125" hidden="1" customWidth="1"/>
    <col min="44" max="44" width="9.1640625" hidden="1" customWidth="1"/>
    <col min="45" max="45" width="13.6640625" hidden="1" customWidth="1"/>
    <col min="46" max="46" width="4.83203125" hidden="1" customWidth="1"/>
    <col min="47" max="47" width="11.5" hidden="1" customWidth="1"/>
    <col min="48" max="48" width="11.1640625" hidden="1" customWidth="1"/>
    <col min="49" max="49" width="12" hidden="1" customWidth="1"/>
    <col min="50" max="50" width="1.83203125" hidden="1" customWidth="1"/>
    <col min="51" max="51" width="9.1640625" hidden="1" customWidth="1"/>
    <col min="52" max="52" width="13.6640625" hidden="1" customWidth="1"/>
    <col min="53" max="53" width="10.83203125" customWidth="1"/>
  </cols>
  <sheetData>
    <row r="2" spans="1:52" s="184" customFormat="1" ht="26" x14ac:dyDescent="0.3">
      <c r="B2" s="184" t="s">
        <v>49</v>
      </c>
    </row>
    <row r="4" spans="1:52" x14ac:dyDescent="0.2">
      <c r="B4" s="187" t="s">
        <v>0</v>
      </c>
      <c r="C4" s="7"/>
      <c r="D4" s="7"/>
      <c r="E4" s="7"/>
      <c r="F4" s="7"/>
      <c r="G4" s="7"/>
      <c r="H4" s="7"/>
    </row>
    <row r="5" spans="1:52" x14ac:dyDescent="0.2">
      <c r="B5" s="188" t="s">
        <v>71</v>
      </c>
      <c r="C5" s="187" t="s">
        <v>72</v>
      </c>
      <c r="D5" s="7"/>
      <c r="E5" s="7"/>
      <c r="F5" s="7"/>
      <c r="G5" s="7"/>
      <c r="H5" s="2"/>
      <c r="I5" s="2"/>
      <c r="J5" s="39"/>
      <c r="K5" s="39"/>
      <c r="M5" s="18"/>
      <c r="N5" s="18"/>
      <c r="O5" s="18"/>
      <c r="P5" s="18"/>
      <c r="S5" s="18" t="s">
        <v>34</v>
      </c>
      <c r="T5" s="18"/>
      <c r="U5" s="18"/>
      <c r="V5" s="18"/>
      <c r="W5" s="18"/>
      <c r="Z5" s="18"/>
      <c r="AA5" s="18"/>
      <c r="AB5" s="18"/>
      <c r="AC5" s="18"/>
      <c r="AD5" s="18"/>
      <c r="AH5" s="18"/>
      <c r="AI5" s="18"/>
      <c r="AJ5" s="18"/>
      <c r="AK5" s="18"/>
      <c r="AN5" s="18"/>
      <c r="AO5" s="18"/>
      <c r="AP5" s="18"/>
      <c r="AQ5" s="18"/>
      <c r="AR5" s="18"/>
      <c r="AU5" s="18"/>
      <c r="AV5" s="18"/>
      <c r="AW5" s="18"/>
      <c r="AX5" s="18"/>
      <c r="AY5" s="18"/>
    </row>
    <row r="6" spans="1:52" ht="17" thickBot="1" x14ac:dyDescent="0.25">
      <c r="B6" s="187" t="s">
        <v>51</v>
      </c>
      <c r="C6" s="7"/>
      <c r="D6" s="7"/>
      <c r="E6" s="7"/>
      <c r="F6" s="7"/>
      <c r="G6" s="7"/>
      <c r="H6" s="7"/>
      <c r="I6" s="18"/>
      <c r="J6" s="18"/>
      <c r="K6" s="18"/>
      <c r="M6" s="70"/>
      <c r="N6" s="70"/>
      <c r="O6" s="70"/>
      <c r="P6" s="70"/>
      <c r="Q6" s="80"/>
      <c r="S6" s="18"/>
      <c r="T6" s="18"/>
      <c r="U6" s="18"/>
      <c r="V6" s="18"/>
      <c r="W6" s="18"/>
      <c r="Z6" s="18"/>
      <c r="AA6" s="18"/>
      <c r="AB6" s="18"/>
      <c r="AC6" s="18"/>
      <c r="AD6" s="18"/>
      <c r="AG6" s="18"/>
      <c r="AH6" s="18"/>
      <c r="AI6" s="18"/>
      <c r="AJ6" s="18"/>
      <c r="AK6" s="18"/>
      <c r="AN6" s="18"/>
      <c r="AO6" s="18"/>
      <c r="AP6" s="18"/>
      <c r="AQ6" s="18"/>
      <c r="AR6" s="18"/>
      <c r="AU6" s="18"/>
      <c r="AV6" s="18"/>
      <c r="AW6" s="18"/>
      <c r="AX6" s="18"/>
      <c r="AY6" s="18"/>
    </row>
    <row r="7" spans="1:52" ht="17" thickBot="1" x14ac:dyDescent="0.25">
      <c r="H7" s="212" t="s">
        <v>86</v>
      </c>
      <c r="I7" s="212"/>
      <c r="J7" s="18"/>
      <c r="K7" s="18"/>
      <c r="M7" s="70"/>
      <c r="N7" s="208" t="s">
        <v>22</v>
      </c>
      <c r="O7" s="209"/>
      <c r="P7" s="210"/>
      <c r="Q7" s="80"/>
      <c r="S7" s="211" t="s">
        <v>25</v>
      </c>
      <c r="T7" s="211"/>
      <c r="U7" s="211"/>
      <c r="V7" s="211"/>
      <c r="W7" s="211"/>
      <c r="X7" s="211"/>
      <c r="Z7" s="206" t="s">
        <v>26</v>
      </c>
      <c r="AA7" s="206"/>
      <c r="AB7" s="206"/>
      <c r="AC7" s="206"/>
      <c r="AD7" s="206"/>
      <c r="AE7" s="206"/>
      <c r="AG7" s="204" t="s">
        <v>31</v>
      </c>
      <c r="AH7" s="204"/>
      <c r="AI7" s="204"/>
      <c r="AJ7" s="204"/>
      <c r="AK7" s="204"/>
      <c r="AL7" s="204"/>
      <c r="AN7" s="205" t="s">
        <v>32</v>
      </c>
      <c r="AO7" s="205"/>
      <c r="AP7" s="205"/>
      <c r="AQ7" s="205"/>
      <c r="AR7" s="205"/>
      <c r="AS7" s="205"/>
      <c r="AU7" s="201" t="s">
        <v>33</v>
      </c>
      <c r="AV7" s="201"/>
      <c r="AW7" s="201"/>
      <c r="AX7" s="201"/>
      <c r="AY7" s="201"/>
      <c r="AZ7" s="201"/>
    </row>
    <row r="8" spans="1:52" ht="17" thickBot="1" x14ac:dyDescent="0.25">
      <c r="H8" s="18"/>
      <c r="I8" s="18"/>
      <c r="J8" s="18"/>
      <c r="K8" s="18"/>
      <c r="M8" s="70"/>
      <c r="N8" s="207"/>
      <c r="O8" s="207"/>
      <c r="P8" s="207"/>
      <c r="Q8" s="80"/>
      <c r="S8" s="202"/>
      <c r="T8" s="202"/>
      <c r="U8" s="202"/>
      <c r="V8" s="202"/>
      <c r="W8" s="202"/>
      <c r="X8" s="202"/>
      <c r="Z8" s="202"/>
      <c r="AA8" s="202"/>
      <c r="AB8" s="202"/>
      <c r="AC8" s="202"/>
      <c r="AD8" s="202"/>
      <c r="AE8" s="202"/>
      <c r="AG8" s="202"/>
      <c r="AH8" s="202"/>
      <c r="AI8" s="202"/>
      <c r="AJ8" s="202"/>
      <c r="AK8" s="202"/>
      <c r="AL8" s="202"/>
      <c r="AN8" s="202"/>
      <c r="AO8" s="202"/>
      <c r="AP8" s="202"/>
      <c r="AQ8" s="202"/>
      <c r="AR8" s="202"/>
      <c r="AS8" s="202"/>
      <c r="AU8" s="202"/>
      <c r="AV8" s="202"/>
      <c r="AW8" s="202"/>
      <c r="AX8" s="202"/>
      <c r="AY8" s="202"/>
      <c r="AZ8" s="202"/>
    </row>
    <row r="9" spans="1:52" x14ac:dyDescent="0.2">
      <c r="A9" s="1"/>
      <c r="B9" s="2"/>
      <c r="C9" s="3"/>
      <c r="D9" s="4"/>
      <c r="E9" s="5"/>
      <c r="F9" s="4"/>
      <c r="G9" s="6"/>
      <c r="H9" s="177" t="s">
        <v>47</v>
      </c>
      <c r="I9" s="178" t="s">
        <v>17</v>
      </c>
      <c r="J9" s="18"/>
      <c r="K9" s="18"/>
      <c r="M9" s="47" t="s">
        <v>17</v>
      </c>
      <c r="N9" s="48" t="s">
        <v>23</v>
      </c>
      <c r="O9" s="65"/>
      <c r="P9" s="48" t="s">
        <v>21</v>
      </c>
      <c r="Q9" s="49" t="s">
        <v>19</v>
      </c>
      <c r="S9" s="72" t="s">
        <v>27</v>
      </c>
      <c r="T9" s="73" t="s">
        <v>29</v>
      </c>
      <c r="U9" s="98" t="s">
        <v>23</v>
      </c>
      <c r="V9" s="65"/>
      <c r="W9" s="73" t="s">
        <v>21</v>
      </c>
      <c r="X9" s="76" t="s">
        <v>19</v>
      </c>
      <c r="Z9" s="92" t="s">
        <v>27</v>
      </c>
      <c r="AA9" s="93" t="s">
        <v>30</v>
      </c>
      <c r="AB9" s="100" t="s">
        <v>23</v>
      </c>
      <c r="AC9" s="65"/>
      <c r="AD9" s="93" t="s">
        <v>21</v>
      </c>
      <c r="AE9" s="96" t="s">
        <v>19</v>
      </c>
      <c r="AG9" s="102" t="s">
        <v>27</v>
      </c>
      <c r="AH9" s="103" t="s">
        <v>30</v>
      </c>
      <c r="AI9" s="104" t="s">
        <v>23</v>
      </c>
      <c r="AJ9" s="65"/>
      <c r="AK9" s="103" t="s">
        <v>21</v>
      </c>
      <c r="AL9" s="108" t="s">
        <v>19</v>
      </c>
      <c r="AN9" s="47" t="s">
        <v>27</v>
      </c>
      <c r="AO9" s="48" t="s">
        <v>30</v>
      </c>
      <c r="AP9" s="110" t="s">
        <v>23</v>
      </c>
      <c r="AQ9" s="65"/>
      <c r="AR9" s="48" t="s">
        <v>21</v>
      </c>
      <c r="AS9" s="49" t="s">
        <v>19</v>
      </c>
      <c r="AU9" s="112" t="s">
        <v>27</v>
      </c>
      <c r="AV9" s="113" t="s">
        <v>30</v>
      </c>
      <c r="AW9" s="114" t="s">
        <v>23</v>
      </c>
      <c r="AX9" s="113"/>
      <c r="AY9" s="113" t="s">
        <v>21</v>
      </c>
      <c r="AZ9" s="115" t="s">
        <v>19</v>
      </c>
    </row>
    <row r="10" spans="1:52" ht="17" thickBot="1" x14ac:dyDescent="0.25">
      <c r="A10" s="1"/>
      <c r="B10" s="185" t="s">
        <v>39</v>
      </c>
      <c r="C10" s="3" t="s">
        <v>2</v>
      </c>
      <c r="D10" s="4"/>
      <c r="E10" s="5" t="s">
        <v>3</v>
      </c>
      <c r="F10" s="4"/>
      <c r="G10" s="6" t="s">
        <v>4</v>
      </c>
      <c r="H10" s="179" t="s">
        <v>15</v>
      </c>
      <c r="I10" s="180" t="s">
        <v>46</v>
      </c>
      <c r="J10" s="6" t="s">
        <v>16</v>
      </c>
      <c r="K10" s="6"/>
      <c r="M10" s="50" t="s">
        <v>18</v>
      </c>
      <c r="N10" s="51" t="s">
        <v>24</v>
      </c>
      <c r="O10" s="66"/>
      <c r="P10" s="51" t="s">
        <v>17</v>
      </c>
      <c r="Q10" s="52" t="s">
        <v>20</v>
      </c>
      <c r="S10" s="74" t="s">
        <v>28</v>
      </c>
      <c r="T10" s="75" t="s">
        <v>28</v>
      </c>
      <c r="U10" s="99" t="s">
        <v>24</v>
      </c>
      <c r="V10" s="66"/>
      <c r="W10" s="75" t="s">
        <v>17</v>
      </c>
      <c r="X10" s="77" t="s">
        <v>20</v>
      </c>
      <c r="Z10" s="94" t="s">
        <v>28</v>
      </c>
      <c r="AA10" s="95" t="s">
        <v>28</v>
      </c>
      <c r="AB10" s="101" t="s">
        <v>24</v>
      </c>
      <c r="AC10" s="66"/>
      <c r="AD10" s="95" t="s">
        <v>17</v>
      </c>
      <c r="AE10" s="97" t="s">
        <v>20</v>
      </c>
      <c r="AG10" s="105" t="s">
        <v>28</v>
      </c>
      <c r="AH10" s="106" t="s">
        <v>28</v>
      </c>
      <c r="AI10" s="107" t="s">
        <v>24</v>
      </c>
      <c r="AJ10" s="66"/>
      <c r="AK10" s="106" t="s">
        <v>17</v>
      </c>
      <c r="AL10" s="109" t="s">
        <v>20</v>
      </c>
      <c r="AN10" s="50" t="s">
        <v>28</v>
      </c>
      <c r="AO10" s="51" t="s">
        <v>28</v>
      </c>
      <c r="AP10" s="111" t="s">
        <v>24</v>
      </c>
      <c r="AQ10" s="66"/>
      <c r="AR10" s="51" t="s">
        <v>17</v>
      </c>
      <c r="AS10" s="52" t="s">
        <v>20</v>
      </c>
      <c r="AU10" s="116" t="s">
        <v>28</v>
      </c>
      <c r="AV10" s="117" t="s">
        <v>28</v>
      </c>
      <c r="AW10" s="118" t="s">
        <v>24</v>
      </c>
      <c r="AX10" s="117"/>
      <c r="AY10" s="117" t="s">
        <v>17</v>
      </c>
      <c r="AZ10" s="119" t="s">
        <v>20</v>
      </c>
    </row>
    <row r="11" spans="1:52" x14ac:dyDescent="0.2">
      <c r="A11" s="1"/>
      <c r="B11" s="1"/>
      <c r="C11" s="4"/>
      <c r="D11" s="4"/>
      <c r="E11" s="8"/>
      <c r="F11" s="4"/>
      <c r="G11" s="9"/>
      <c r="H11" s="163"/>
      <c r="I11" s="164"/>
      <c r="J11" s="18"/>
      <c r="K11" s="18"/>
      <c r="M11" s="70"/>
      <c r="N11" s="70"/>
      <c r="O11" s="70"/>
      <c r="P11" s="70"/>
      <c r="Q11" s="80"/>
      <c r="S11" s="18"/>
      <c r="T11" s="18"/>
      <c r="U11" s="18"/>
      <c r="V11" s="18"/>
      <c r="W11" s="18"/>
      <c r="Z11" s="18"/>
      <c r="AA11" s="18"/>
      <c r="AB11" s="18"/>
      <c r="AC11" s="18"/>
      <c r="AD11" s="18"/>
      <c r="AG11" s="18"/>
      <c r="AH11" s="18"/>
      <c r="AI11" s="18"/>
      <c r="AJ11" s="18"/>
      <c r="AK11" s="18"/>
      <c r="AN11" s="18"/>
      <c r="AO11" s="18"/>
      <c r="AP11" s="18"/>
      <c r="AQ11" s="18"/>
      <c r="AR11" s="18"/>
      <c r="AU11" s="18"/>
      <c r="AV11" s="18"/>
      <c r="AW11" s="18"/>
      <c r="AX11" s="18"/>
      <c r="AY11" s="18"/>
    </row>
    <row r="12" spans="1:52" s="123" customFormat="1" x14ac:dyDescent="0.2">
      <c r="A12" s="1">
        <v>1</v>
      </c>
      <c r="B12" s="1" t="s">
        <v>36</v>
      </c>
      <c r="C12" s="10">
        <v>806</v>
      </c>
      <c r="D12" s="11" t="s">
        <v>5</v>
      </c>
      <c r="E12" s="12">
        <v>8.6</v>
      </c>
      <c r="F12" s="11" t="s">
        <v>5</v>
      </c>
      <c r="G12" s="34">
        <f>+E12*C12</f>
        <v>6931.5999999999995</v>
      </c>
      <c r="H12" s="165">
        <v>6932</v>
      </c>
      <c r="I12" s="166">
        <f t="shared" ref="I12:I24" si="0">H12/G12</f>
        <v>1.0000577067343759</v>
      </c>
      <c r="J12" s="128">
        <f>G12-H12</f>
        <v>-0.4000000000005457</v>
      </c>
      <c r="K12" s="122">
        <v>1</v>
      </c>
      <c r="M12" s="69">
        <v>0</v>
      </c>
      <c r="N12" s="55">
        <f>J12*M12</f>
        <v>0</v>
      </c>
      <c r="O12" s="67"/>
      <c r="P12" s="69">
        <f>K12-M12</f>
        <v>1</v>
      </c>
      <c r="Q12" s="56">
        <f>J12-N12</f>
        <v>-0.4000000000005457</v>
      </c>
      <c r="S12" s="69">
        <v>0</v>
      </c>
      <c r="T12" s="69">
        <f>S12-M12</f>
        <v>0</v>
      </c>
      <c r="U12" s="55">
        <f>T12*J12</f>
        <v>0</v>
      </c>
      <c r="V12" s="67"/>
      <c r="W12" s="69">
        <f>K12-M12-T12</f>
        <v>1</v>
      </c>
      <c r="X12" s="56">
        <f>J12-N12-U12</f>
        <v>-0.4000000000005457</v>
      </c>
      <c r="Y12" s="124"/>
      <c r="Z12" s="69">
        <v>0</v>
      </c>
      <c r="AA12" s="69">
        <f>Z12-S12</f>
        <v>0</v>
      </c>
      <c r="AB12" s="55">
        <f>J12*AA12</f>
        <v>0</v>
      </c>
      <c r="AC12" s="67"/>
      <c r="AD12" s="69">
        <f>K12-M12-T12-AA12</f>
        <v>1</v>
      </c>
      <c r="AE12" s="56">
        <f>J12-N12-U12-AB12</f>
        <v>-0.4000000000005457</v>
      </c>
      <c r="AG12" s="69">
        <v>0</v>
      </c>
      <c r="AH12" s="69">
        <f>AG12-Z12</f>
        <v>0</v>
      </c>
      <c r="AI12" s="55">
        <f>J12*AH12</f>
        <v>0</v>
      </c>
      <c r="AJ12" s="67"/>
      <c r="AK12" s="69">
        <f>K12-M12-T12-AA12-AH12</f>
        <v>1</v>
      </c>
      <c r="AL12" s="56">
        <f>Q12-U12-AB12-AI12</f>
        <v>-0.4000000000005457</v>
      </c>
      <c r="AN12" s="69">
        <v>0</v>
      </c>
      <c r="AO12" s="69">
        <f>AN12-AG12</f>
        <v>0</v>
      </c>
      <c r="AP12" s="55">
        <f>J12*AO12</f>
        <v>0</v>
      </c>
      <c r="AQ12" s="67"/>
      <c r="AR12" s="69">
        <f>K12-M12-T12-AA12-AH12-AO12</f>
        <v>1</v>
      </c>
      <c r="AS12" s="56">
        <f>X12-AB12-AI12-AP12</f>
        <v>-0.4000000000005457</v>
      </c>
      <c r="AU12" s="69">
        <v>0</v>
      </c>
      <c r="AV12" s="69">
        <f>AU12-AN12</f>
        <v>0</v>
      </c>
      <c r="AW12" s="55">
        <f>IK12*AV12</f>
        <v>0</v>
      </c>
      <c r="AX12" s="67"/>
      <c r="AY12" s="69">
        <f>K12-M12-T12-AA12-AH12-AO12-AV12</f>
        <v>1</v>
      </c>
      <c r="AZ12" s="56">
        <f>AE12-AI12-AP12-AW12</f>
        <v>-0.4000000000005457</v>
      </c>
    </row>
    <row r="13" spans="1:52" x14ac:dyDescent="0.2">
      <c r="A13" s="1"/>
      <c r="B13" s="1"/>
      <c r="C13" s="21"/>
      <c r="D13" s="14"/>
      <c r="E13" s="22"/>
      <c r="F13" s="14"/>
      <c r="G13" s="34"/>
      <c r="H13" s="165"/>
      <c r="I13" s="166"/>
      <c r="J13" s="125"/>
      <c r="K13" s="153"/>
      <c r="M13" s="54"/>
      <c r="N13" s="41"/>
      <c r="O13" s="68"/>
      <c r="P13" s="41"/>
      <c r="Q13" s="57"/>
      <c r="S13" s="54"/>
      <c r="T13" s="54"/>
      <c r="U13" s="42"/>
      <c r="V13" s="68"/>
      <c r="W13" s="41"/>
      <c r="X13" s="63"/>
      <c r="Z13" s="54"/>
      <c r="AA13" s="54"/>
      <c r="AB13" s="42"/>
      <c r="AC13" s="68"/>
      <c r="AD13" s="41"/>
      <c r="AE13" s="63"/>
      <c r="AG13" s="54"/>
      <c r="AH13" s="54"/>
      <c r="AI13" s="41"/>
      <c r="AJ13" s="68"/>
      <c r="AK13" s="41"/>
      <c r="AL13" s="57"/>
      <c r="AN13" s="54"/>
      <c r="AO13" s="54"/>
      <c r="AP13" s="41"/>
      <c r="AQ13" s="68"/>
      <c r="AR13" s="41"/>
      <c r="AS13" s="57"/>
      <c r="AU13" s="54"/>
      <c r="AV13" s="54"/>
      <c r="AW13" s="41"/>
      <c r="AX13" s="68"/>
      <c r="AY13" s="69"/>
      <c r="AZ13" s="57"/>
    </row>
    <row r="14" spans="1:52" x14ac:dyDescent="0.2">
      <c r="A14" s="1">
        <v>2</v>
      </c>
      <c r="B14" s="1" t="s">
        <v>37</v>
      </c>
      <c r="C14" s="10">
        <v>500</v>
      </c>
      <c r="D14" s="11" t="s">
        <v>5</v>
      </c>
      <c r="E14" s="12">
        <v>7.2</v>
      </c>
      <c r="F14" s="11" t="s">
        <v>5</v>
      </c>
      <c r="G14" s="34">
        <f>+E14*C14</f>
        <v>3600</v>
      </c>
      <c r="H14" s="165">
        <v>3600</v>
      </c>
      <c r="I14" s="166">
        <f>H14/G14</f>
        <v>1</v>
      </c>
      <c r="J14" s="128">
        <f>G14-H14</f>
        <v>0</v>
      </c>
      <c r="K14" s="122">
        <v>1</v>
      </c>
      <c r="M14" s="69">
        <v>0</v>
      </c>
      <c r="N14" s="55">
        <f>J14*M14</f>
        <v>0</v>
      </c>
      <c r="O14" s="67"/>
      <c r="P14" s="69">
        <f>K14-M14</f>
        <v>1</v>
      </c>
      <c r="Q14" s="56">
        <f>J14-N14</f>
        <v>0</v>
      </c>
      <c r="S14" s="69">
        <v>0</v>
      </c>
      <c r="T14" s="69">
        <f>S14-M14</f>
        <v>0</v>
      </c>
      <c r="U14" s="53">
        <f>T14*J14</f>
        <v>0</v>
      </c>
      <c r="V14" s="67"/>
      <c r="W14" s="69">
        <f>K14-M14-T14</f>
        <v>1</v>
      </c>
      <c r="X14" s="56">
        <f>J14-N14-U14</f>
        <v>0</v>
      </c>
      <c r="Y14" s="82"/>
      <c r="Z14" s="69">
        <v>0</v>
      </c>
      <c r="AA14" s="69">
        <f>Z14-S14</f>
        <v>0</v>
      </c>
      <c r="AB14" s="53">
        <f>J14*AA14</f>
        <v>0</v>
      </c>
      <c r="AC14" s="67"/>
      <c r="AD14" s="69">
        <f>K14-M14-T14-AA14</f>
        <v>1</v>
      </c>
      <c r="AE14" s="56">
        <f>J14-N14-U14-AB14</f>
        <v>0</v>
      </c>
      <c r="AG14" s="69">
        <v>0</v>
      </c>
      <c r="AH14" s="69">
        <f>AG14-Z14</f>
        <v>0</v>
      </c>
      <c r="AI14" s="55">
        <f>J14*AH14</f>
        <v>0</v>
      </c>
      <c r="AJ14" s="67"/>
      <c r="AK14" s="69">
        <f>K14-M14-T14-AA14-AH14</f>
        <v>1</v>
      </c>
      <c r="AL14" s="56">
        <f>Q14-U14-AB14-AI14</f>
        <v>0</v>
      </c>
      <c r="AN14" s="69">
        <v>0</v>
      </c>
      <c r="AO14" s="69">
        <f>AN14-AG14</f>
        <v>0</v>
      </c>
      <c r="AP14" s="55">
        <f>J14*AO14</f>
        <v>0</v>
      </c>
      <c r="AQ14" s="67"/>
      <c r="AR14" s="69">
        <f>K14-M14-T14-AA14-AH14-AO14</f>
        <v>1</v>
      </c>
      <c r="AS14" s="56">
        <f>J14-N14-U14-AB14-AI14-AP14</f>
        <v>0</v>
      </c>
      <c r="AU14" s="69">
        <v>0</v>
      </c>
      <c r="AV14" s="69">
        <f>AU14-AN14</f>
        <v>0</v>
      </c>
      <c r="AW14" s="55">
        <f>J14*AV14</f>
        <v>0</v>
      </c>
      <c r="AX14" s="67"/>
      <c r="AY14" s="69">
        <f>K14-M14-T14-AA14-AH14-AO14-AV14</f>
        <v>1</v>
      </c>
      <c r="AZ14" s="56">
        <f>J14-N14-U14-AB14-AI14-AP14-AW14</f>
        <v>0</v>
      </c>
    </row>
    <row r="15" spans="1:52" x14ac:dyDescent="0.2">
      <c r="A15" s="1"/>
      <c r="B15" s="1"/>
      <c r="C15" s="21"/>
      <c r="D15" s="14"/>
      <c r="E15" s="22"/>
      <c r="F15" s="14"/>
      <c r="G15" s="34"/>
      <c r="H15" s="165"/>
      <c r="I15" s="166"/>
      <c r="J15" s="125"/>
      <c r="K15" s="153"/>
      <c r="M15" s="54"/>
      <c r="N15" s="41"/>
      <c r="O15" s="68"/>
      <c r="P15" s="41"/>
      <c r="Q15" s="57"/>
      <c r="S15" s="54"/>
      <c r="T15" s="54"/>
      <c r="U15" s="42"/>
      <c r="V15" s="68"/>
      <c r="W15" s="41"/>
      <c r="X15" s="63"/>
      <c r="Z15" s="54"/>
      <c r="AA15" s="54"/>
      <c r="AB15" s="42"/>
      <c r="AC15" s="68"/>
      <c r="AD15" s="41"/>
      <c r="AE15" s="63"/>
      <c r="AG15" s="54"/>
      <c r="AH15" s="54"/>
      <c r="AI15" s="41"/>
      <c r="AJ15" s="68"/>
      <c r="AK15" s="69"/>
      <c r="AL15" s="57"/>
      <c r="AN15" s="54"/>
      <c r="AO15" s="54"/>
      <c r="AP15" s="41"/>
      <c r="AQ15" s="68"/>
      <c r="AR15" s="41"/>
      <c r="AS15" s="57"/>
      <c r="AU15" s="54"/>
      <c r="AV15" s="54"/>
      <c r="AW15" s="41"/>
      <c r="AX15" s="68"/>
      <c r="AY15" s="69"/>
      <c r="AZ15" s="57"/>
    </row>
    <row r="16" spans="1:52" s="123" customFormat="1" x14ac:dyDescent="0.2">
      <c r="A16" s="1">
        <v>3</v>
      </c>
      <c r="B16" s="1" t="s">
        <v>38</v>
      </c>
      <c r="C16" s="189">
        <v>3500</v>
      </c>
      <c r="D16" s="14" t="s">
        <v>52</v>
      </c>
      <c r="E16" s="15">
        <v>16.18</v>
      </c>
      <c r="F16" s="14" t="s">
        <v>52</v>
      </c>
      <c r="G16" s="34">
        <f>+E16*C16</f>
        <v>56630</v>
      </c>
      <c r="H16" s="165">
        <v>56630</v>
      </c>
      <c r="I16" s="166">
        <f t="shared" si="0"/>
        <v>1</v>
      </c>
      <c r="J16" s="128">
        <f>G16-H16</f>
        <v>0</v>
      </c>
      <c r="K16" s="122">
        <v>1</v>
      </c>
      <c r="M16" s="69">
        <v>0</v>
      </c>
      <c r="N16" s="55">
        <f>J16*M16</f>
        <v>0</v>
      </c>
      <c r="O16" s="67"/>
      <c r="P16" s="69">
        <f>K16-M16</f>
        <v>1</v>
      </c>
      <c r="Q16" s="56">
        <f>J16-N16</f>
        <v>0</v>
      </c>
      <c r="S16" s="69">
        <v>0</v>
      </c>
      <c r="T16" s="69">
        <f>S16-M16</f>
        <v>0</v>
      </c>
      <c r="U16" s="55">
        <f>T16*J16</f>
        <v>0</v>
      </c>
      <c r="V16" s="67"/>
      <c r="W16" s="69">
        <f>K16-M16-T16</f>
        <v>1</v>
      </c>
      <c r="X16" s="56">
        <f>J16-N16-U16</f>
        <v>0</v>
      </c>
      <c r="Y16" s="124"/>
      <c r="Z16" s="69">
        <v>0</v>
      </c>
      <c r="AA16" s="69">
        <f>Z16-S16</f>
        <v>0</v>
      </c>
      <c r="AB16" s="55">
        <f>J16*AA16</f>
        <v>0</v>
      </c>
      <c r="AC16" s="67"/>
      <c r="AD16" s="69">
        <f>K16-M16-T16-AA16</f>
        <v>1</v>
      </c>
      <c r="AE16" s="56">
        <f>J16-N16-U16-AB16</f>
        <v>0</v>
      </c>
      <c r="AG16" s="69">
        <v>0</v>
      </c>
      <c r="AH16" s="69">
        <f>AG16-Z16</f>
        <v>0</v>
      </c>
      <c r="AI16" s="55">
        <f>J16*AH16</f>
        <v>0</v>
      </c>
      <c r="AJ16" s="67"/>
      <c r="AK16" s="69">
        <f>K16-M16-T16-AA16-AH16</f>
        <v>1</v>
      </c>
      <c r="AL16" s="56">
        <f>Q16-U16-AB16-AI16</f>
        <v>0</v>
      </c>
      <c r="AN16" s="69">
        <v>0</v>
      </c>
      <c r="AO16" s="69">
        <f>AN16-AG16</f>
        <v>0</v>
      </c>
      <c r="AP16" s="55">
        <f>J16*AO16</f>
        <v>0</v>
      </c>
      <c r="AQ16" s="67"/>
      <c r="AR16" s="69">
        <f>K16-M16-T16-AA16-AH16-AO16</f>
        <v>1</v>
      </c>
      <c r="AS16" s="56">
        <f>X16-AB16-AI16-AP16</f>
        <v>0</v>
      </c>
      <c r="AU16" s="69">
        <v>0</v>
      </c>
      <c r="AV16" s="69">
        <f>AU16-AN16</f>
        <v>0</v>
      </c>
      <c r="AW16" s="55">
        <f>R16*AV16</f>
        <v>0</v>
      </c>
      <c r="AX16" s="67"/>
      <c r="AY16" s="69">
        <f>K16-M16-T16-AA16-AH16-AO16-AV16</f>
        <v>1</v>
      </c>
      <c r="AZ16" s="56">
        <f>AE16-AI16-AP16-AW16</f>
        <v>0</v>
      </c>
    </row>
    <row r="17" spans="1:52" x14ac:dyDescent="0.2">
      <c r="A17" s="1"/>
      <c r="B17" s="1"/>
      <c r="C17" s="127"/>
      <c r="D17" s="14"/>
      <c r="E17" s="22"/>
      <c r="F17" s="14"/>
      <c r="G17" s="34"/>
      <c r="H17" s="165"/>
      <c r="I17" s="166"/>
      <c r="J17" s="125"/>
      <c r="K17" s="153"/>
      <c r="M17" s="54"/>
      <c r="N17" s="41"/>
      <c r="O17" s="68"/>
      <c r="P17" s="41"/>
      <c r="Q17" s="57"/>
      <c r="S17" s="54"/>
      <c r="T17" s="54"/>
      <c r="U17" s="42"/>
      <c r="V17" s="68"/>
      <c r="W17" s="41"/>
      <c r="X17" s="63"/>
      <c r="Z17" s="54"/>
      <c r="AA17" s="54"/>
      <c r="AB17" s="42"/>
      <c r="AC17" s="68"/>
      <c r="AD17" s="41"/>
      <c r="AE17" s="63"/>
      <c r="AG17" s="54"/>
      <c r="AH17" s="54"/>
      <c r="AI17" s="41"/>
      <c r="AJ17" s="68"/>
      <c r="AK17" s="69"/>
      <c r="AL17" s="57"/>
      <c r="AN17" s="54"/>
      <c r="AO17" s="54"/>
      <c r="AP17" s="41"/>
      <c r="AQ17" s="68"/>
      <c r="AR17" s="41"/>
      <c r="AS17" s="57"/>
      <c r="AU17" s="54"/>
      <c r="AV17" s="54"/>
      <c r="AW17" s="41"/>
      <c r="AX17" s="68"/>
      <c r="AY17" s="69"/>
      <c r="AZ17" s="57"/>
    </row>
    <row r="18" spans="1:52" s="123" customFormat="1" x14ac:dyDescent="0.2">
      <c r="A18" s="1">
        <v>4</v>
      </c>
      <c r="B18" s="1" t="s">
        <v>7</v>
      </c>
      <c r="C18" s="189">
        <v>12222</v>
      </c>
      <c r="D18" s="14" t="s">
        <v>6</v>
      </c>
      <c r="E18" s="15">
        <v>1.9</v>
      </c>
      <c r="F18" s="14" t="s">
        <v>6</v>
      </c>
      <c r="G18" s="34">
        <f>+E18*C18</f>
        <v>23221.8</v>
      </c>
      <c r="H18" s="165">
        <v>0</v>
      </c>
      <c r="I18" s="166">
        <f t="shared" si="0"/>
        <v>0</v>
      </c>
      <c r="J18" s="128">
        <f>G18-H18</f>
        <v>23221.8</v>
      </c>
      <c r="K18" s="122">
        <v>1</v>
      </c>
      <c r="M18" s="69">
        <v>0</v>
      </c>
      <c r="N18" s="55">
        <f>J18*M18</f>
        <v>0</v>
      </c>
      <c r="O18" s="67"/>
      <c r="P18" s="69">
        <f>K18-M18</f>
        <v>1</v>
      </c>
      <c r="Q18" s="56">
        <f>J18-N18</f>
        <v>23221.8</v>
      </c>
      <c r="S18" s="69">
        <v>0</v>
      </c>
      <c r="T18" s="69">
        <f>S18-M18</f>
        <v>0</v>
      </c>
      <c r="U18" s="55">
        <f>T18*J18</f>
        <v>0</v>
      </c>
      <c r="V18" s="67"/>
      <c r="W18" s="69">
        <f>K18-M18-T18</f>
        <v>1</v>
      </c>
      <c r="X18" s="56">
        <f>J18-N18-U18</f>
        <v>23221.8</v>
      </c>
      <c r="Y18" s="124"/>
      <c r="Z18" s="69">
        <v>0</v>
      </c>
      <c r="AA18" s="69">
        <f>Z18-S18</f>
        <v>0</v>
      </c>
      <c r="AB18" s="55">
        <f>J18*AA18</f>
        <v>0</v>
      </c>
      <c r="AC18" s="67"/>
      <c r="AD18" s="69">
        <f>K18-M18-T18-AA18</f>
        <v>1</v>
      </c>
      <c r="AE18" s="56">
        <f>J18-N18-U18-AB18</f>
        <v>23221.8</v>
      </c>
      <c r="AG18" s="69">
        <v>0</v>
      </c>
      <c r="AH18" s="69">
        <f>AG18-Z18</f>
        <v>0</v>
      </c>
      <c r="AI18" s="55">
        <f>J18*AH18</f>
        <v>0</v>
      </c>
      <c r="AJ18" s="67"/>
      <c r="AK18" s="69">
        <f>K18-M18-T18-AA18-AH18</f>
        <v>1</v>
      </c>
      <c r="AL18" s="56">
        <f>Q18-U18-AB18-AI18</f>
        <v>23221.8</v>
      </c>
      <c r="AN18" s="69">
        <v>0</v>
      </c>
      <c r="AO18" s="69">
        <f>AN18-AG18</f>
        <v>0</v>
      </c>
      <c r="AP18" s="55">
        <f>J18*AO18</f>
        <v>0</v>
      </c>
      <c r="AQ18" s="67"/>
      <c r="AR18" s="69">
        <f>K18-M18-T18-AA18-AH18-AO18</f>
        <v>1</v>
      </c>
      <c r="AS18" s="56">
        <f>X18-AB18-AI18-AP18</f>
        <v>23221.8</v>
      </c>
      <c r="AU18" s="69">
        <v>0</v>
      </c>
      <c r="AV18" s="69">
        <f>AU18-AN18</f>
        <v>0</v>
      </c>
      <c r="AW18" s="55">
        <f>R18*AV18</f>
        <v>0</v>
      </c>
      <c r="AX18" s="67"/>
      <c r="AY18" s="69">
        <f>K18-M18-T18-AA18-AH18-AO18-AV18</f>
        <v>1</v>
      </c>
      <c r="AZ18" s="56">
        <f>AE18-AI18-AP18-AW18</f>
        <v>23221.8</v>
      </c>
    </row>
    <row r="19" spans="1:52" x14ac:dyDescent="0.2">
      <c r="A19" s="1"/>
      <c r="B19" s="1"/>
      <c r="C19" s="127"/>
      <c r="D19" s="14"/>
      <c r="E19" s="22"/>
      <c r="F19" s="14"/>
      <c r="G19" s="34"/>
      <c r="H19" s="165"/>
      <c r="I19" s="166"/>
      <c r="J19" s="125"/>
      <c r="K19" s="153"/>
      <c r="M19" s="54"/>
      <c r="N19" s="41"/>
      <c r="O19" s="68"/>
      <c r="P19" s="41"/>
      <c r="Q19" s="57"/>
      <c r="S19" s="54"/>
      <c r="T19" s="54"/>
      <c r="U19" s="42"/>
      <c r="V19" s="68"/>
      <c r="W19" s="41"/>
      <c r="X19" s="63"/>
      <c r="Z19" s="54"/>
      <c r="AA19" s="54"/>
      <c r="AB19" s="42"/>
      <c r="AC19" s="68"/>
      <c r="AD19" s="41"/>
      <c r="AE19" s="63"/>
      <c r="AG19" s="54"/>
      <c r="AH19" s="54"/>
      <c r="AI19" s="41"/>
      <c r="AJ19" s="68"/>
      <c r="AK19" s="69"/>
      <c r="AL19" s="57"/>
      <c r="AN19" s="54"/>
      <c r="AO19" s="54"/>
      <c r="AP19" s="41"/>
      <c r="AQ19" s="68"/>
      <c r="AR19" s="41"/>
      <c r="AS19" s="57"/>
      <c r="AU19" s="54"/>
      <c r="AV19" s="54"/>
      <c r="AW19" s="41"/>
      <c r="AX19" s="68"/>
      <c r="AY19" s="69"/>
      <c r="AZ19" s="57"/>
    </row>
    <row r="20" spans="1:52" x14ac:dyDescent="0.2">
      <c r="A20" s="1">
        <v>5</v>
      </c>
      <c r="B20" s="1" t="s">
        <v>54</v>
      </c>
      <c r="C20" s="189">
        <v>506</v>
      </c>
      <c r="D20" s="14" t="s">
        <v>52</v>
      </c>
      <c r="E20" s="15">
        <v>19.27</v>
      </c>
      <c r="F20" s="14" t="s">
        <v>52</v>
      </c>
      <c r="G20" s="34">
        <f>+E20*C20</f>
        <v>9750.619999999999</v>
      </c>
      <c r="H20" s="165">
        <v>9751</v>
      </c>
      <c r="I20" s="166">
        <f t="shared" si="0"/>
        <v>1.0000389718807625</v>
      </c>
      <c r="J20" s="128">
        <f>G20-H20</f>
        <v>-0.38000000000101863</v>
      </c>
      <c r="K20" s="122">
        <v>1</v>
      </c>
      <c r="M20" s="69">
        <v>0</v>
      </c>
      <c r="N20" s="55">
        <f>J20*M20</f>
        <v>0</v>
      </c>
      <c r="O20" s="67"/>
      <c r="P20" s="69">
        <f>K20-M20</f>
        <v>1</v>
      </c>
      <c r="Q20" s="56">
        <f>J20-N20</f>
        <v>-0.38000000000101863</v>
      </c>
      <c r="S20" s="69">
        <v>0</v>
      </c>
      <c r="T20" s="69">
        <f>S20-M20</f>
        <v>0</v>
      </c>
      <c r="U20" s="53">
        <f>T20*J20</f>
        <v>0</v>
      </c>
      <c r="V20" s="67"/>
      <c r="W20" s="69">
        <f>K20-M20-T20</f>
        <v>1</v>
      </c>
      <c r="X20" s="56">
        <f>J20-N20-U20</f>
        <v>-0.38000000000101863</v>
      </c>
      <c r="Y20" s="82"/>
      <c r="Z20" s="69">
        <v>0</v>
      </c>
      <c r="AA20" s="69">
        <f>Z20-S20</f>
        <v>0</v>
      </c>
      <c r="AB20" s="53">
        <f>J20*AA20</f>
        <v>0</v>
      </c>
      <c r="AC20" s="67"/>
      <c r="AD20" s="69">
        <f>K20-M20-T20-AA20</f>
        <v>1</v>
      </c>
      <c r="AE20" s="56">
        <f>J20-N20-U20-AB20</f>
        <v>-0.38000000000101863</v>
      </c>
      <c r="AG20" s="69">
        <v>0</v>
      </c>
      <c r="AH20" s="69">
        <f>AG20-Z20</f>
        <v>0</v>
      </c>
      <c r="AI20" s="55">
        <f>J20*AH20</f>
        <v>0</v>
      </c>
      <c r="AJ20" s="67"/>
      <c r="AK20" s="69">
        <f>K20-M20-T20-AA20-AH20</f>
        <v>1</v>
      </c>
      <c r="AL20" s="56">
        <f>Q20-U20-AB20-AI20</f>
        <v>-0.38000000000101863</v>
      </c>
      <c r="AN20" s="69">
        <v>0</v>
      </c>
      <c r="AO20" s="69">
        <f>AN20-AG20</f>
        <v>0</v>
      </c>
      <c r="AP20" s="55">
        <f>J20*AO20</f>
        <v>0</v>
      </c>
      <c r="AQ20" s="67"/>
      <c r="AR20" s="69">
        <f>K20-M20-T20-AA20-AH20-AO20</f>
        <v>1</v>
      </c>
      <c r="AS20" s="56">
        <f>X20-AB20-AI20-AP20</f>
        <v>-0.38000000000101863</v>
      </c>
      <c r="AU20" s="69">
        <v>0</v>
      </c>
      <c r="AV20" s="69">
        <f>AU20-AN20</f>
        <v>0</v>
      </c>
      <c r="AW20" s="55">
        <f>J20*AV20</f>
        <v>0</v>
      </c>
      <c r="AX20" s="67"/>
      <c r="AY20" s="69">
        <f>K20-M20-T20-AA20-AH20-AO20-AV20</f>
        <v>1</v>
      </c>
      <c r="AZ20" s="56">
        <f>J20-N20-U20-AB20-AI20-AP20-AW20</f>
        <v>-0.38000000000101863</v>
      </c>
    </row>
    <row r="21" spans="1:52" x14ac:dyDescent="0.2">
      <c r="A21" s="1"/>
      <c r="B21" s="1"/>
      <c r="C21" s="127"/>
      <c r="D21" s="14"/>
      <c r="E21" s="22"/>
      <c r="F21" s="14"/>
      <c r="G21" s="34"/>
      <c r="H21" s="165"/>
      <c r="I21" s="166"/>
      <c r="J21" s="125"/>
      <c r="K21" s="153"/>
      <c r="M21" s="54"/>
      <c r="N21" s="41"/>
      <c r="O21" s="68"/>
      <c r="P21" s="41"/>
      <c r="Q21" s="57"/>
      <c r="S21" s="54"/>
      <c r="T21" s="54"/>
      <c r="U21" s="42"/>
      <c r="V21" s="68"/>
      <c r="W21" s="41"/>
      <c r="X21" s="63"/>
      <c r="Z21" s="54"/>
      <c r="AA21" s="54"/>
      <c r="AB21" s="42"/>
      <c r="AC21" s="68"/>
      <c r="AD21" s="41"/>
      <c r="AE21" s="63"/>
      <c r="AG21" s="54"/>
      <c r="AH21" s="54"/>
      <c r="AI21" s="41"/>
      <c r="AJ21" s="68"/>
      <c r="AK21" s="69"/>
      <c r="AL21" s="57"/>
      <c r="AN21" s="54"/>
      <c r="AO21" s="54"/>
      <c r="AP21" s="41"/>
      <c r="AQ21" s="68"/>
      <c r="AR21" s="41"/>
      <c r="AS21" s="57"/>
      <c r="AU21" s="54"/>
      <c r="AV21" s="54"/>
      <c r="AW21" s="41"/>
      <c r="AX21" s="68"/>
      <c r="AY21" s="69"/>
      <c r="AZ21" s="57"/>
    </row>
    <row r="22" spans="1:52" x14ac:dyDescent="0.2">
      <c r="A22" s="1">
        <v>6</v>
      </c>
      <c r="B22" s="1" t="s">
        <v>55</v>
      </c>
      <c r="C22" s="189">
        <v>652</v>
      </c>
      <c r="D22" s="14" t="s">
        <v>52</v>
      </c>
      <c r="E22" s="15">
        <v>18.2</v>
      </c>
      <c r="F22" s="14" t="s">
        <v>52</v>
      </c>
      <c r="G22" s="34">
        <f>+E22*C22</f>
        <v>11866.4</v>
      </c>
      <c r="H22" s="165">
        <v>11866</v>
      </c>
      <c r="I22" s="166">
        <f t="shared" si="0"/>
        <v>0.99996629137733439</v>
      </c>
      <c r="J22" s="128">
        <f>G22-H22</f>
        <v>0.3999999999996362</v>
      </c>
      <c r="K22" s="122">
        <v>1</v>
      </c>
      <c r="M22" s="69">
        <v>0</v>
      </c>
      <c r="N22" s="55">
        <f>J22*M22</f>
        <v>0</v>
      </c>
      <c r="O22" s="67"/>
      <c r="P22" s="69">
        <f>K22-M22</f>
        <v>1</v>
      </c>
      <c r="Q22" s="56">
        <f>J22-N22</f>
        <v>0.3999999999996362</v>
      </c>
      <c r="S22" s="69">
        <v>0</v>
      </c>
      <c r="T22" s="69">
        <f>S22-M22</f>
        <v>0</v>
      </c>
      <c r="U22" s="53">
        <f>T22*J22</f>
        <v>0</v>
      </c>
      <c r="V22" s="67"/>
      <c r="W22" s="69">
        <f>K22-M22-T22</f>
        <v>1</v>
      </c>
      <c r="X22" s="56">
        <f>J22-N22-U22</f>
        <v>0.3999999999996362</v>
      </c>
      <c r="Y22" s="82"/>
      <c r="Z22" s="69">
        <v>0</v>
      </c>
      <c r="AA22" s="69">
        <f>Z22-S22</f>
        <v>0</v>
      </c>
      <c r="AB22" s="53">
        <f>J22*AA22</f>
        <v>0</v>
      </c>
      <c r="AC22" s="67"/>
      <c r="AD22" s="69">
        <f>K22-M22-T22-AA22</f>
        <v>1</v>
      </c>
      <c r="AE22" s="56">
        <f>J22-N22-U22-AB22</f>
        <v>0.3999999999996362</v>
      </c>
      <c r="AG22" s="69">
        <v>0</v>
      </c>
      <c r="AH22" s="69">
        <f>AG22-Z22</f>
        <v>0</v>
      </c>
      <c r="AI22" s="55">
        <f>J22*AH22</f>
        <v>0</v>
      </c>
      <c r="AJ22" s="67"/>
      <c r="AK22" s="69">
        <f>K22-M22-T22-AA22-AH22</f>
        <v>1</v>
      </c>
      <c r="AL22" s="56">
        <f>Q22-U22-AB22-AI22</f>
        <v>0.3999999999996362</v>
      </c>
      <c r="AN22" s="69">
        <v>0</v>
      </c>
      <c r="AO22" s="69">
        <f>AN22-AG22</f>
        <v>0</v>
      </c>
      <c r="AP22" s="55">
        <f>J22*AO22</f>
        <v>0</v>
      </c>
      <c r="AQ22" s="67"/>
      <c r="AR22" s="69">
        <f>K22-M22-T22-AA22-AH22-AO22</f>
        <v>1</v>
      </c>
      <c r="AS22" s="56">
        <f>X22-AB22-AI22-AP22</f>
        <v>0.3999999999996362</v>
      </c>
      <c r="AU22" s="69">
        <v>0</v>
      </c>
      <c r="AV22" s="69">
        <f>AU22-AN22</f>
        <v>0</v>
      </c>
      <c r="AW22" s="55">
        <f>J22*AV22</f>
        <v>0</v>
      </c>
      <c r="AX22" s="67"/>
      <c r="AY22" s="69">
        <f>K22-M22-T22-AA22-AH22-AO22-AV22</f>
        <v>1</v>
      </c>
      <c r="AZ22" s="56">
        <f>J22-N22-U22-AB22-AI22-AP22-AW22</f>
        <v>0.3999999999996362</v>
      </c>
    </row>
    <row r="23" spans="1:52" x14ac:dyDescent="0.2">
      <c r="A23" s="1"/>
      <c r="B23" s="1"/>
      <c r="C23" s="127"/>
      <c r="D23" s="14"/>
      <c r="E23" s="22"/>
      <c r="F23" s="14"/>
      <c r="G23" s="34"/>
      <c r="H23" s="165"/>
      <c r="I23" s="166"/>
      <c r="J23" s="125"/>
      <c r="K23" s="153"/>
      <c r="M23" s="54"/>
      <c r="N23" s="41"/>
      <c r="O23" s="68"/>
      <c r="P23" s="41"/>
      <c r="Q23" s="57"/>
      <c r="S23" s="54"/>
      <c r="T23" s="54"/>
      <c r="U23" s="42"/>
      <c r="V23" s="68"/>
      <c r="W23" s="41"/>
      <c r="X23" s="63"/>
      <c r="Z23" s="54"/>
      <c r="AA23" s="54"/>
      <c r="AB23" s="42"/>
      <c r="AC23" s="68"/>
      <c r="AD23" s="41"/>
      <c r="AE23" s="63"/>
      <c r="AG23" s="54"/>
      <c r="AH23" s="54"/>
      <c r="AI23" s="41"/>
      <c r="AJ23" s="68"/>
      <c r="AK23" s="69"/>
      <c r="AL23" s="57"/>
      <c r="AN23" s="54"/>
      <c r="AO23" s="54"/>
      <c r="AP23" s="41"/>
      <c r="AQ23" s="68"/>
      <c r="AR23" s="41"/>
      <c r="AS23" s="57"/>
      <c r="AU23" s="54"/>
      <c r="AV23" s="54"/>
      <c r="AW23" s="41"/>
      <c r="AX23" s="68"/>
      <c r="AY23" s="69"/>
      <c r="AZ23" s="57"/>
    </row>
    <row r="24" spans="1:52" ht="17" thickBot="1" x14ac:dyDescent="0.25">
      <c r="A24" s="1">
        <v>7</v>
      </c>
      <c r="B24" s="1" t="s">
        <v>53</v>
      </c>
      <c r="C24" s="13">
        <v>1003</v>
      </c>
      <c r="D24" s="14" t="s">
        <v>8</v>
      </c>
      <c r="E24" s="15">
        <v>19.8</v>
      </c>
      <c r="F24" s="14" t="s">
        <v>8</v>
      </c>
      <c r="G24" s="34">
        <f>+E24*C24</f>
        <v>19859.400000000001</v>
      </c>
      <c r="H24" s="167">
        <v>19859</v>
      </c>
      <c r="I24" s="168">
        <f t="shared" si="0"/>
        <v>0.99997985840458414</v>
      </c>
      <c r="J24" s="128">
        <f>G24-H24</f>
        <v>0.40000000000145519</v>
      </c>
      <c r="K24" s="122">
        <v>1</v>
      </c>
      <c r="M24" s="69">
        <v>0</v>
      </c>
      <c r="N24" s="55">
        <f>J24*M24</f>
        <v>0</v>
      </c>
      <c r="O24" s="67"/>
      <c r="P24" s="69">
        <f>K24-M24</f>
        <v>1</v>
      </c>
      <c r="Q24" s="56">
        <f>J24-N24</f>
        <v>0.40000000000145519</v>
      </c>
      <c r="S24" s="69">
        <v>0</v>
      </c>
      <c r="T24" s="69">
        <f>S24-M24</f>
        <v>0</v>
      </c>
      <c r="U24" s="53">
        <f>T24*J24</f>
        <v>0</v>
      </c>
      <c r="V24" s="67"/>
      <c r="W24" s="69">
        <f>K24-M24-T24</f>
        <v>1</v>
      </c>
      <c r="X24" s="56">
        <f>J24-N24-U24</f>
        <v>0.40000000000145519</v>
      </c>
      <c r="Y24" s="82"/>
      <c r="Z24" s="69">
        <v>0</v>
      </c>
      <c r="AA24" s="69">
        <f>Z24-S24</f>
        <v>0</v>
      </c>
      <c r="AB24" s="53">
        <f>J24*AA24</f>
        <v>0</v>
      </c>
      <c r="AC24" s="67"/>
      <c r="AD24" s="69">
        <f>K24-M24-T24-AA24</f>
        <v>1</v>
      </c>
      <c r="AE24" s="56">
        <f>J24-N24-U24-AB24</f>
        <v>0.40000000000145519</v>
      </c>
      <c r="AG24" s="69">
        <v>0</v>
      </c>
      <c r="AH24" s="69">
        <f>AG24-Z24</f>
        <v>0</v>
      </c>
      <c r="AI24" s="55">
        <f>J24*AH24</f>
        <v>0</v>
      </c>
      <c r="AJ24" s="67"/>
      <c r="AK24" s="69">
        <f>K24-M24-T24-AA24-AH24</f>
        <v>1</v>
      </c>
      <c r="AL24" s="56">
        <f>Q24-U24-AB24-AI24</f>
        <v>0.40000000000145519</v>
      </c>
      <c r="AN24" s="69">
        <v>0</v>
      </c>
      <c r="AO24" s="69">
        <f>AN24-AG24</f>
        <v>0</v>
      </c>
      <c r="AP24" s="55">
        <f>J24*AO24</f>
        <v>0</v>
      </c>
      <c r="AQ24" s="67"/>
      <c r="AR24" s="69">
        <f>K24-M24-T24-AA24-AH24-AO24</f>
        <v>1</v>
      </c>
      <c r="AS24" s="56">
        <f>X24-AB24-AI24-AP24</f>
        <v>0.40000000000145519</v>
      </c>
      <c r="AU24" s="69">
        <v>0</v>
      </c>
      <c r="AV24" s="69">
        <f>AU24-AN24</f>
        <v>0</v>
      </c>
      <c r="AW24" s="55">
        <f>J24*AV24</f>
        <v>0</v>
      </c>
      <c r="AX24" s="67"/>
      <c r="AY24" s="69">
        <f>K24-M24-T24-AA24-AH24-AO24-AV24</f>
        <v>1</v>
      </c>
      <c r="AZ24" s="56">
        <f>J24-N24-U24-AB24-AI24-AP24-AW24</f>
        <v>0.40000000000145519</v>
      </c>
    </row>
    <row r="25" spans="1:52" x14ac:dyDescent="0.2">
      <c r="A25" s="1"/>
      <c r="B25" s="1"/>
      <c r="C25" s="3"/>
      <c r="D25" s="4"/>
      <c r="E25" s="5"/>
      <c r="F25" s="4"/>
      <c r="G25" s="6"/>
      <c r="H25" s="6"/>
      <c r="I25" s="6"/>
      <c r="J25" s="18"/>
      <c r="K25" s="18"/>
      <c r="M25" s="70"/>
      <c r="N25" s="78"/>
      <c r="O25" s="78"/>
      <c r="P25" s="78"/>
      <c r="Q25" s="81"/>
      <c r="S25" s="70"/>
      <c r="T25" s="18"/>
      <c r="U25" s="43"/>
      <c r="V25" s="43"/>
      <c r="W25" s="43"/>
      <c r="X25" s="58"/>
      <c r="Z25" s="70"/>
      <c r="AA25" s="18"/>
      <c r="AB25" s="43"/>
      <c r="AC25" s="43"/>
      <c r="AD25" s="43"/>
      <c r="AE25" s="58"/>
      <c r="AG25" s="70"/>
      <c r="AH25" s="18"/>
      <c r="AI25" s="43"/>
      <c r="AJ25" s="43"/>
      <c r="AK25" s="43"/>
      <c r="AL25" s="58"/>
      <c r="AN25" s="70"/>
      <c r="AO25" s="18"/>
      <c r="AP25" s="43"/>
      <c r="AQ25" s="43"/>
      <c r="AR25" s="43"/>
      <c r="AS25" s="58"/>
      <c r="AU25" s="70"/>
      <c r="AV25" s="18"/>
      <c r="AW25" s="43"/>
      <c r="AX25" s="43"/>
      <c r="AY25" s="43"/>
      <c r="AZ25" s="58"/>
    </row>
    <row r="26" spans="1:52" ht="17" thickBot="1" x14ac:dyDescent="0.25">
      <c r="A26" s="1"/>
      <c r="B26" s="200" t="s">
        <v>1</v>
      </c>
      <c r="C26" s="200"/>
      <c r="D26" s="200"/>
      <c r="E26" s="200"/>
      <c r="F26" s="89" t="s">
        <v>9</v>
      </c>
      <c r="G26" s="16">
        <f>SUM(G12:G24)</f>
        <v>131859.82</v>
      </c>
      <c r="H26" s="16">
        <f>SUM(H12:H24)</f>
        <v>108638</v>
      </c>
      <c r="I26" s="16"/>
      <c r="J26" s="16">
        <f>SUM(J12:J24)</f>
        <v>23221.82</v>
      </c>
      <c r="K26" s="29"/>
      <c r="M26" s="70"/>
      <c r="N26" s="44">
        <f>SUM(N12:N24)</f>
        <v>0</v>
      </c>
      <c r="O26" s="44"/>
      <c r="P26" s="44"/>
      <c r="Q26" s="44">
        <f>SUM(Q12:Q24)</f>
        <v>23221.82</v>
      </c>
      <c r="S26" s="70"/>
      <c r="T26" s="18"/>
      <c r="U26" s="44">
        <f>SUM(U12:U24)</f>
        <v>0</v>
      </c>
      <c r="V26" s="44"/>
      <c r="W26" s="44"/>
      <c r="X26" s="44">
        <f>SUM(X12:X24)</f>
        <v>23221.82</v>
      </c>
      <c r="Z26" s="70"/>
      <c r="AA26" s="18"/>
      <c r="AB26" s="44">
        <f>SUM(AB12:AB24)</f>
        <v>0</v>
      </c>
      <c r="AC26" s="44"/>
      <c r="AD26" s="44"/>
      <c r="AE26" s="44">
        <f>SUM(AE12:AE24)</f>
        <v>23221.82</v>
      </c>
      <c r="AG26" s="70"/>
      <c r="AH26" s="18"/>
      <c r="AI26" s="44">
        <f>SUM(AI12:AI24)</f>
        <v>0</v>
      </c>
      <c r="AJ26" s="44"/>
      <c r="AK26" s="44"/>
      <c r="AL26" s="44">
        <f>SUM(AL12:AL24)</f>
        <v>23221.82</v>
      </c>
      <c r="AN26" s="70"/>
      <c r="AO26" s="18"/>
      <c r="AP26" s="44">
        <f>SUM(AP12:AP24)</f>
        <v>0</v>
      </c>
      <c r="AQ26" s="44"/>
      <c r="AR26" s="44"/>
      <c r="AS26" s="44">
        <f>SUM(AS12:AS24)</f>
        <v>23221.82</v>
      </c>
      <c r="AU26" s="70"/>
      <c r="AV26" s="18"/>
      <c r="AW26" s="44">
        <f>SUM(AW12:AW24)</f>
        <v>0</v>
      </c>
      <c r="AX26" s="44"/>
      <c r="AY26" s="44"/>
      <c r="AZ26" s="44">
        <f>SUM(AZ12:AZ24)</f>
        <v>23221.82</v>
      </c>
    </row>
    <row r="27" spans="1:52" ht="17" thickTop="1" x14ac:dyDescent="0.2">
      <c r="A27" s="1"/>
      <c r="B27" s="17"/>
      <c r="C27" s="3"/>
      <c r="D27" s="3"/>
      <c r="E27" s="5"/>
      <c r="F27" s="3"/>
      <c r="G27" s="6"/>
      <c r="H27" s="6"/>
      <c r="I27" s="6"/>
      <c r="J27" s="18"/>
      <c r="K27" s="18"/>
      <c r="M27" s="70"/>
      <c r="N27" s="70"/>
      <c r="O27" s="70"/>
      <c r="P27" s="70"/>
      <c r="Q27" s="83"/>
      <c r="S27" s="70"/>
      <c r="T27" s="18"/>
      <c r="U27" s="18"/>
      <c r="V27" s="18"/>
      <c r="W27" s="18"/>
      <c r="X27" s="59"/>
      <c r="Z27" s="70"/>
      <c r="AA27" s="18"/>
      <c r="AB27" s="18"/>
      <c r="AC27" s="18"/>
      <c r="AD27" s="18"/>
      <c r="AE27" s="59"/>
      <c r="AG27" s="70"/>
      <c r="AH27" s="18"/>
      <c r="AI27" s="18"/>
      <c r="AJ27" s="18"/>
      <c r="AK27" s="18"/>
      <c r="AL27" s="59"/>
      <c r="AN27" s="70"/>
      <c r="AO27" s="18"/>
      <c r="AP27" s="18"/>
      <c r="AQ27" s="18"/>
      <c r="AR27" s="18"/>
      <c r="AS27" s="59"/>
      <c r="AU27" s="70"/>
      <c r="AV27" s="18"/>
      <c r="AW27" s="18"/>
      <c r="AX27" s="18"/>
      <c r="AY27" s="18"/>
      <c r="AZ27" s="59"/>
    </row>
    <row r="28" spans="1:52" x14ac:dyDescent="0.2">
      <c r="A28" s="1"/>
      <c r="B28" s="2" t="s">
        <v>56</v>
      </c>
      <c r="C28" s="3" t="s">
        <v>2</v>
      </c>
      <c r="D28" s="4"/>
      <c r="E28" s="5" t="s">
        <v>3</v>
      </c>
      <c r="F28" s="4"/>
      <c r="G28" s="6" t="s">
        <v>4</v>
      </c>
      <c r="H28" s="6" t="s">
        <v>4</v>
      </c>
      <c r="I28" s="6"/>
      <c r="J28" s="18"/>
      <c r="K28" s="18"/>
      <c r="M28" s="70"/>
      <c r="N28" s="70"/>
      <c r="O28" s="70"/>
      <c r="P28" s="70"/>
      <c r="Q28" s="83"/>
      <c r="S28" s="70"/>
      <c r="T28" s="18"/>
      <c r="U28" s="18"/>
      <c r="V28" s="18"/>
      <c r="W28" s="18"/>
      <c r="X28" s="59"/>
      <c r="Z28" s="70"/>
      <c r="AA28" s="18"/>
      <c r="AB28" s="18"/>
      <c r="AC28" s="18"/>
      <c r="AD28" s="18"/>
      <c r="AE28" s="59"/>
      <c r="AG28" s="70"/>
      <c r="AH28" s="18"/>
      <c r="AI28" s="18"/>
      <c r="AJ28" s="18"/>
      <c r="AK28" s="18"/>
      <c r="AL28" s="59"/>
      <c r="AN28" s="70"/>
      <c r="AO28" s="18"/>
      <c r="AP28" s="18"/>
      <c r="AQ28" s="18"/>
      <c r="AR28" s="18"/>
      <c r="AS28" s="59"/>
      <c r="AU28" s="70"/>
      <c r="AV28" s="18"/>
      <c r="AW28" s="18"/>
      <c r="AX28" s="18"/>
      <c r="AY28" s="18"/>
      <c r="AZ28" s="59"/>
    </row>
    <row r="29" spans="1:52" ht="17" thickBot="1" x14ac:dyDescent="0.25">
      <c r="A29" s="1"/>
      <c r="B29" s="2"/>
      <c r="C29" s="4"/>
      <c r="D29" s="4"/>
      <c r="E29" s="8"/>
      <c r="F29" s="4"/>
      <c r="G29" s="9"/>
      <c r="H29" s="9"/>
      <c r="I29" s="9"/>
      <c r="J29" s="18"/>
      <c r="K29" s="18"/>
      <c r="M29" s="70"/>
      <c r="N29" s="70"/>
      <c r="O29" s="70"/>
      <c r="P29" s="70"/>
      <c r="Q29" s="83"/>
      <c r="S29" s="70"/>
      <c r="T29" s="18"/>
      <c r="U29" s="18"/>
      <c r="V29" s="18"/>
      <c r="W29" s="18"/>
      <c r="X29" s="59"/>
      <c r="Z29" s="70"/>
      <c r="AA29" s="18"/>
      <c r="AB29" s="18"/>
      <c r="AC29" s="18"/>
      <c r="AD29" s="18"/>
      <c r="AE29" s="59"/>
      <c r="AG29" s="70"/>
      <c r="AH29" s="18"/>
      <c r="AI29" s="18"/>
      <c r="AJ29" s="18"/>
      <c r="AK29" s="18"/>
      <c r="AL29" s="59"/>
      <c r="AN29" s="70"/>
      <c r="AO29" s="18"/>
      <c r="AP29" s="18"/>
      <c r="AQ29" s="18"/>
      <c r="AR29" s="18"/>
      <c r="AS29" s="59"/>
      <c r="AU29" s="70"/>
      <c r="AV29" s="18"/>
      <c r="AW29" s="18"/>
      <c r="AX29" s="18"/>
      <c r="AY29" s="18"/>
      <c r="AZ29" s="59"/>
    </row>
    <row r="30" spans="1:52" s="123" customFormat="1" x14ac:dyDescent="0.2">
      <c r="A30" s="40">
        <v>1</v>
      </c>
      <c r="B30" s="1" t="s">
        <v>40</v>
      </c>
      <c r="C30" s="143">
        <v>406</v>
      </c>
      <c r="D30" s="144" t="s">
        <v>8</v>
      </c>
      <c r="E30" s="156">
        <v>46.1</v>
      </c>
      <c r="F30" s="144" t="s">
        <v>8</v>
      </c>
      <c r="G30" s="169">
        <f>+E30*C30</f>
        <v>18716.600000000002</v>
      </c>
      <c r="H30" s="173">
        <v>18717</v>
      </c>
      <c r="I30" s="170">
        <f t="shared" ref="I30:I36" si="1">H30/G30</f>
        <v>1.0000213714029256</v>
      </c>
      <c r="J30" s="128">
        <f>G30-H30</f>
        <v>-0.39999999999781721</v>
      </c>
      <c r="K30" s="122">
        <v>1</v>
      </c>
      <c r="M30" s="69">
        <v>0</v>
      </c>
      <c r="N30" s="55">
        <f>J30*M30</f>
        <v>0</v>
      </c>
      <c r="O30" s="67"/>
      <c r="P30" s="69">
        <f>K30-M30</f>
        <v>1</v>
      </c>
      <c r="Q30" s="56">
        <f>J30-N30</f>
        <v>-0.39999999999781721</v>
      </c>
      <c r="S30" s="69">
        <v>0</v>
      </c>
      <c r="T30" s="69">
        <f>S30-M30</f>
        <v>0</v>
      </c>
      <c r="U30" s="55">
        <f>T30*J30</f>
        <v>0</v>
      </c>
      <c r="V30" s="67"/>
      <c r="W30" s="69">
        <f>K30-M30-T30</f>
        <v>1</v>
      </c>
      <c r="X30" s="56">
        <f>J30-N30-U30</f>
        <v>-0.39999999999781721</v>
      </c>
      <c r="Y30" s="124"/>
      <c r="Z30" s="69">
        <v>0</v>
      </c>
      <c r="AA30" s="69">
        <f>Z30-S30</f>
        <v>0</v>
      </c>
      <c r="AB30" s="55">
        <f>J30*AA30</f>
        <v>0</v>
      </c>
      <c r="AC30" s="67"/>
      <c r="AD30" s="69">
        <f>K30-M30-T30-AA30</f>
        <v>1</v>
      </c>
      <c r="AE30" s="56">
        <f>J30-N30-U30-AB30</f>
        <v>-0.39999999999781721</v>
      </c>
      <c r="AG30" s="69">
        <v>0</v>
      </c>
      <c r="AH30" s="69">
        <f>AG30-Z30</f>
        <v>0</v>
      </c>
      <c r="AI30" s="55">
        <f>J30*AH30</f>
        <v>0</v>
      </c>
      <c r="AJ30" s="67"/>
      <c r="AK30" s="69">
        <f>K30-M30-T30-AA30-AH30</f>
        <v>1</v>
      </c>
      <c r="AL30" s="56">
        <f>Q30-U30-AB30-AI30</f>
        <v>-0.39999999999781721</v>
      </c>
      <c r="AN30" s="69">
        <v>0</v>
      </c>
      <c r="AO30" s="69">
        <f>AN30-AG30</f>
        <v>0</v>
      </c>
      <c r="AP30" s="55">
        <f>J30*AO30</f>
        <v>0</v>
      </c>
      <c r="AQ30" s="67"/>
      <c r="AR30" s="69">
        <f>K30-M30-T30-AA30-AH30-AO30</f>
        <v>1</v>
      </c>
      <c r="AS30" s="56">
        <f>X30-AB30-AI30-AP30</f>
        <v>-0.39999999999781721</v>
      </c>
      <c r="AU30" s="69">
        <v>0</v>
      </c>
      <c r="AV30" s="69">
        <f>AU30-AN30</f>
        <v>0</v>
      </c>
      <c r="AW30" s="55">
        <f>R30*AV30</f>
        <v>0</v>
      </c>
      <c r="AX30" s="67"/>
      <c r="AY30" s="69">
        <f>K30-M30-T30-AA30-AH30-AO30-AV30</f>
        <v>1</v>
      </c>
      <c r="AZ30" s="56">
        <f>AE30-AI30-AP30-AW30</f>
        <v>-0.39999999999781721</v>
      </c>
    </row>
    <row r="31" spans="1:52" x14ac:dyDescent="0.2">
      <c r="A31" s="1"/>
      <c r="B31" s="1"/>
      <c r="C31" s="143"/>
      <c r="D31" s="144"/>
      <c r="E31" s="156"/>
      <c r="F31" s="144"/>
      <c r="G31" s="169"/>
      <c r="H31" s="174"/>
      <c r="I31" s="166"/>
      <c r="J31" s="125"/>
      <c r="K31" s="153"/>
      <c r="M31" s="54"/>
      <c r="N31" s="54"/>
      <c r="O31" s="71"/>
      <c r="P31" s="41"/>
      <c r="Q31" s="60"/>
      <c r="S31" s="54"/>
      <c r="T31" s="54"/>
      <c r="U31" s="42"/>
      <c r="V31" s="71"/>
      <c r="W31" s="41"/>
      <c r="X31" s="63"/>
      <c r="Z31" s="54"/>
      <c r="AA31" s="54"/>
      <c r="AB31" s="42"/>
      <c r="AC31" s="71"/>
      <c r="AD31" s="41"/>
      <c r="AE31" s="63"/>
      <c r="AG31" s="54"/>
      <c r="AH31" s="54"/>
      <c r="AI31" s="41"/>
      <c r="AJ31" s="71"/>
      <c r="AK31" s="41"/>
      <c r="AL31" s="57"/>
      <c r="AN31" s="54"/>
      <c r="AO31" s="54"/>
      <c r="AP31" s="41"/>
      <c r="AQ31" s="71"/>
      <c r="AR31" s="41"/>
      <c r="AS31" s="57"/>
      <c r="AU31" s="54"/>
      <c r="AV31" s="54"/>
      <c r="AW31" s="41"/>
      <c r="AX31" s="71"/>
      <c r="AY31" s="69"/>
      <c r="AZ31" s="57"/>
    </row>
    <row r="32" spans="1:52" s="123" customFormat="1" x14ac:dyDescent="0.2">
      <c r="A32" s="40">
        <v>2</v>
      </c>
      <c r="B32" s="1" t="s">
        <v>58</v>
      </c>
      <c r="C32" s="126">
        <v>1</v>
      </c>
      <c r="D32" s="159" t="s">
        <v>10</v>
      </c>
      <c r="E32" s="145">
        <v>2755</v>
      </c>
      <c r="F32" s="144" t="s">
        <v>10</v>
      </c>
      <c r="G32" s="169">
        <f>+E32*C32</f>
        <v>2755</v>
      </c>
      <c r="H32" s="174">
        <v>2755</v>
      </c>
      <c r="I32" s="166">
        <f t="shared" ref="I32" si="2">H32/G32</f>
        <v>1</v>
      </c>
      <c r="J32" s="128">
        <f>G32-H32</f>
        <v>0</v>
      </c>
      <c r="K32" s="122">
        <v>1</v>
      </c>
      <c r="M32" s="69">
        <v>0</v>
      </c>
      <c r="N32" s="55">
        <f>J32*M32</f>
        <v>0</v>
      </c>
      <c r="O32" s="67"/>
      <c r="P32" s="69">
        <f>K32-M32</f>
        <v>1</v>
      </c>
      <c r="Q32" s="56">
        <f>J32-N32</f>
        <v>0</v>
      </c>
      <c r="S32" s="69">
        <v>0</v>
      </c>
      <c r="T32" s="69">
        <f>S32-M32</f>
        <v>0</v>
      </c>
      <c r="U32" s="55">
        <f>T32*J32</f>
        <v>0</v>
      </c>
      <c r="V32" s="67"/>
      <c r="W32" s="69">
        <f>K32-M32-T32</f>
        <v>1</v>
      </c>
      <c r="X32" s="56">
        <f>J32-N32-U32</f>
        <v>0</v>
      </c>
      <c r="Y32" s="124"/>
      <c r="Z32" s="69">
        <v>0</v>
      </c>
      <c r="AA32" s="69">
        <f>Z32-S32</f>
        <v>0</v>
      </c>
      <c r="AB32" s="55">
        <f>J32*AA32</f>
        <v>0</v>
      </c>
      <c r="AC32" s="67"/>
      <c r="AD32" s="69">
        <f>K32-M32-T32-AA32</f>
        <v>1</v>
      </c>
      <c r="AE32" s="56">
        <f>J32-N32-U32-AB32</f>
        <v>0</v>
      </c>
      <c r="AG32" s="69">
        <v>0</v>
      </c>
      <c r="AH32" s="69">
        <f>AG32-Z32</f>
        <v>0</v>
      </c>
      <c r="AI32" s="55">
        <f>J32*AH32</f>
        <v>0</v>
      </c>
      <c r="AJ32" s="67"/>
      <c r="AK32" s="69">
        <f>K32-M32-T32-AA32-AH32</f>
        <v>1</v>
      </c>
      <c r="AL32" s="56">
        <f>Q32-U32-AB32-AI32</f>
        <v>0</v>
      </c>
      <c r="AN32" s="69">
        <v>0</v>
      </c>
      <c r="AO32" s="69">
        <f>AN32-AG32</f>
        <v>0</v>
      </c>
      <c r="AP32" s="55">
        <f>J32*AO32</f>
        <v>0</v>
      </c>
      <c r="AQ32" s="67"/>
      <c r="AR32" s="69">
        <f>K32-M32-T32-AA32-AH32-AO32</f>
        <v>1</v>
      </c>
      <c r="AS32" s="56">
        <f>X32-AB32-AI32-AP32</f>
        <v>0</v>
      </c>
      <c r="AU32" s="69">
        <v>0</v>
      </c>
      <c r="AV32" s="69">
        <f>AU32-AN32</f>
        <v>0</v>
      </c>
      <c r="AW32" s="55">
        <f>R32*AV32</f>
        <v>0</v>
      </c>
      <c r="AX32" s="67"/>
      <c r="AY32" s="69">
        <f>K32-M32-T32-AA32-AH32-AO32-AV32</f>
        <v>1</v>
      </c>
      <c r="AZ32" s="56">
        <f>AE32-AI32-AP32-AW32</f>
        <v>0</v>
      </c>
    </row>
    <row r="33" spans="1:52" s="123" customFormat="1" x14ac:dyDescent="0.2">
      <c r="A33" s="40"/>
      <c r="B33" s="1"/>
      <c r="C33" s="191"/>
      <c r="D33" s="159"/>
      <c r="E33" s="145"/>
      <c r="F33" s="144"/>
      <c r="G33" s="169"/>
      <c r="H33" s="174"/>
      <c r="I33" s="166"/>
      <c r="J33" s="125"/>
      <c r="K33" s="122"/>
      <c r="M33" s="69"/>
      <c r="N33" s="55"/>
      <c r="O33" s="67"/>
      <c r="P33" s="69"/>
      <c r="Q33" s="56"/>
      <c r="S33" s="69"/>
      <c r="T33" s="69"/>
      <c r="U33" s="55"/>
      <c r="V33" s="67"/>
      <c r="W33" s="69"/>
      <c r="X33" s="56"/>
      <c r="Y33" s="124"/>
      <c r="Z33" s="69"/>
      <c r="AA33" s="69"/>
      <c r="AB33" s="55"/>
      <c r="AC33" s="67"/>
      <c r="AD33" s="69"/>
      <c r="AE33" s="56"/>
      <c r="AG33" s="69"/>
      <c r="AH33" s="69"/>
      <c r="AI33" s="55"/>
      <c r="AJ33" s="67"/>
      <c r="AK33" s="69"/>
      <c r="AL33" s="56"/>
      <c r="AN33" s="69"/>
      <c r="AO33" s="69"/>
      <c r="AP33" s="55"/>
      <c r="AQ33" s="67"/>
      <c r="AR33" s="69"/>
      <c r="AS33" s="56"/>
      <c r="AU33" s="69"/>
      <c r="AV33" s="69"/>
      <c r="AW33" s="55"/>
      <c r="AX33" s="67"/>
      <c r="AY33" s="69"/>
      <c r="AZ33" s="56"/>
    </row>
    <row r="34" spans="1:52" s="123" customFormat="1" x14ac:dyDescent="0.2">
      <c r="A34" s="40">
        <v>3</v>
      </c>
      <c r="B34" s="1" t="s">
        <v>73</v>
      </c>
      <c r="C34" s="126">
        <v>2</v>
      </c>
      <c r="D34" s="159" t="s">
        <v>10</v>
      </c>
      <c r="E34" s="145">
        <v>2755</v>
      </c>
      <c r="F34" s="144" t="s">
        <v>10</v>
      </c>
      <c r="G34" s="169">
        <f>+E34*C34</f>
        <v>5510</v>
      </c>
      <c r="H34" s="174">
        <v>5510</v>
      </c>
      <c r="I34" s="166">
        <f t="shared" ref="I34" si="3">H34/G34</f>
        <v>1</v>
      </c>
      <c r="J34" s="128">
        <f>G34-H34</f>
        <v>0</v>
      </c>
      <c r="K34" s="122">
        <v>1</v>
      </c>
      <c r="M34" s="69">
        <v>0</v>
      </c>
      <c r="N34" s="55">
        <f>J34*M34</f>
        <v>0</v>
      </c>
      <c r="O34" s="67"/>
      <c r="P34" s="69">
        <f>K34-M34</f>
        <v>1</v>
      </c>
      <c r="Q34" s="56">
        <f>J34-N34</f>
        <v>0</v>
      </c>
      <c r="S34" s="69">
        <v>0</v>
      </c>
      <c r="T34" s="69">
        <f>S34-M34</f>
        <v>0</v>
      </c>
      <c r="U34" s="55">
        <f>T34*J34</f>
        <v>0</v>
      </c>
      <c r="V34" s="67"/>
      <c r="W34" s="69">
        <f>K34-M34-T34</f>
        <v>1</v>
      </c>
      <c r="X34" s="56">
        <f>J34-N34-U34</f>
        <v>0</v>
      </c>
      <c r="Y34" s="124"/>
      <c r="Z34" s="69">
        <v>0</v>
      </c>
      <c r="AA34" s="69">
        <f>Z34-S34</f>
        <v>0</v>
      </c>
      <c r="AB34" s="55">
        <f>J34*AA34</f>
        <v>0</v>
      </c>
      <c r="AC34" s="67"/>
      <c r="AD34" s="69">
        <f>K34-M34-T34-AA34</f>
        <v>1</v>
      </c>
      <c r="AE34" s="56">
        <f>J34-N34-U34-AB34</f>
        <v>0</v>
      </c>
      <c r="AG34" s="69">
        <v>0</v>
      </c>
      <c r="AH34" s="69">
        <f>AG34-Z34</f>
        <v>0</v>
      </c>
      <c r="AI34" s="55">
        <f>J34*AH34</f>
        <v>0</v>
      </c>
      <c r="AJ34" s="67"/>
      <c r="AK34" s="69">
        <f>K34-M34-T34-AA34-AH34</f>
        <v>1</v>
      </c>
      <c r="AL34" s="56">
        <f>Q34-U34-AB34-AI34</f>
        <v>0</v>
      </c>
      <c r="AN34" s="69">
        <v>0</v>
      </c>
      <c r="AO34" s="69">
        <f>AN34-AG34</f>
        <v>0</v>
      </c>
      <c r="AP34" s="55">
        <f>J34*AO34</f>
        <v>0</v>
      </c>
      <c r="AQ34" s="67"/>
      <c r="AR34" s="69">
        <f>K34-M34-T34-AA34-AH34-AO34</f>
        <v>1</v>
      </c>
      <c r="AS34" s="56">
        <f>X34-AB34-AI34-AP34</f>
        <v>0</v>
      </c>
      <c r="AU34" s="69">
        <v>0</v>
      </c>
      <c r="AV34" s="69">
        <f>AU34-AN34</f>
        <v>0</v>
      </c>
      <c r="AW34" s="55">
        <f>R34*AV34</f>
        <v>0</v>
      </c>
      <c r="AX34" s="67"/>
      <c r="AY34" s="69">
        <f>K34-M34-T34-AA34-AH34-AO34-AV34</f>
        <v>1</v>
      </c>
      <c r="AZ34" s="56">
        <f>AE34-AI34-AP34-AW34</f>
        <v>0</v>
      </c>
    </row>
    <row r="35" spans="1:52" x14ac:dyDescent="0.2">
      <c r="A35" s="1"/>
      <c r="B35" s="1"/>
      <c r="C35" s="191"/>
      <c r="D35" s="159"/>
      <c r="E35" s="156"/>
      <c r="F35" s="144"/>
      <c r="G35" s="169"/>
      <c r="H35" s="174"/>
      <c r="I35" s="166"/>
      <c r="J35" s="125"/>
      <c r="K35" s="153"/>
      <c r="M35" s="54"/>
      <c r="N35" s="54"/>
      <c r="O35" s="71"/>
      <c r="P35" s="41"/>
      <c r="Q35" s="60"/>
      <c r="S35" s="54"/>
      <c r="T35" s="54"/>
      <c r="U35" s="42"/>
      <c r="V35" s="71"/>
      <c r="W35" s="41"/>
      <c r="X35" s="63"/>
      <c r="Z35" s="54"/>
      <c r="AA35" s="54"/>
      <c r="AB35" s="42"/>
      <c r="AC35" s="71"/>
      <c r="AD35" s="41"/>
      <c r="AE35" s="63"/>
      <c r="AG35" s="54"/>
      <c r="AH35" s="54"/>
      <c r="AI35" s="41"/>
      <c r="AJ35" s="71"/>
      <c r="AK35" s="41"/>
      <c r="AL35" s="57"/>
      <c r="AN35" s="54"/>
      <c r="AO35" s="54"/>
      <c r="AP35" s="41"/>
      <c r="AQ35" s="71"/>
      <c r="AR35" s="41"/>
      <c r="AS35" s="57"/>
      <c r="AU35" s="54"/>
      <c r="AV35" s="54"/>
      <c r="AW35" s="41"/>
      <c r="AX35" s="71"/>
      <c r="AY35" s="69"/>
      <c r="AZ35" s="57"/>
    </row>
    <row r="36" spans="1:52" s="123" customFormat="1" ht="17" thickBot="1" x14ac:dyDescent="0.25">
      <c r="A36" s="40">
        <v>4</v>
      </c>
      <c r="B36" s="1" t="s">
        <v>74</v>
      </c>
      <c r="C36" s="126">
        <v>2</v>
      </c>
      <c r="D36" s="159" t="s">
        <v>10</v>
      </c>
      <c r="E36" s="145">
        <v>600</v>
      </c>
      <c r="F36" s="144" t="s">
        <v>10</v>
      </c>
      <c r="G36" s="169">
        <f>+E36*C36</f>
        <v>1200</v>
      </c>
      <c r="H36" s="175">
        <v>1200</v>
      </c>
      <c r="I36" s="168">
        <f t="shared" si="1"/>
        <v>1</v>
      </c>
      <c r="J36" s="128">
        <f>G36-H36</f>
        <v>0</v>
      </c>
      <c r="K36" s="122">
        <v>1</v>
      </c>
      <c r="M36" s="69">
        <v>0</v>
      </c>
      <c r="N36" s="55">
        <f>J36*M36</f>
        <v>0</v>
      </c>
      <c r="O36" s="67"/>
      <c r="P36" s="69">
        <f>K36-M36</f>
        <v>1</v>
      </c>
      <c r="Q36" s="56">
        <f>J36-N36</f>
        <v>0</v>
      </c>
      <c r="S36" s="69">
        <v>0</v>
      </c>
      <c r="T36" s="69">
        <f>S36-M36</f>
        <v>0</v>
      </c>
      <c r="U36" s="55">
        <f>T36*J36</f>
        <v>0</v>
      </c>
      <c r="V36" s="67"/>
      <c r="W36" s="69">
        <f>K36-M36-T36</f>
        <v>1</v>
      </c>
      <c r="X36" s="56">
        <f>J36-N36-U36</f>
        <v>0</v>
      </c>
      <c r="Y36" s="124"/>
      <c r="Z36" s="69">
        <v>0</v>
      </c>
      <c r="AA36" s="69">
        <f>Z36-S36</f>
        <v>0</v>
      </c>
      <c r="AB36" s="55">
        <f>J36*AA36</f>
        <v>0</v>
      </c>
      <c r="AC36" s="67"/>
      <c r="AD36" s="69">
        <f>K36-M36-T36-AA36</f>
        <v>1</v>
      </c>
      <c r="AE36" s="56">
        <f>J36-N36-U36-AB36</f>
        <v>0</v>
      </c>
      <c r="AG36" s="69">
        <v>0</v>
      </c>
      <c r="AH36" s="69">
        <f>AG36-Z36</f>
        <v>0</v>
      </c>
      <c r="AI36" s="55">
        <f>J36*AH36</f>
        <v>0</v>
      </c>
      <c r="AJ36" s="67"/>
      <c r="AK36" s="69">
        <f>K36-M36-T36-AA36-AH36</f>
        <v>1</v>
      </c>
      <c r="AL36" s="56">
        <f>Q36-U36-AB36-AI36</f>
        <v>0</v>
      </c>
      <c r="AN36" s="69">
        <v>0</v>
      </c>
      <c r="AO36" s="69">
        <f>AN36-AG36</f>
        <v>0</v>
      </c>
      <c r="AP36" s="55">
        <f>J36*AO36</f>
        <v>0</v>
      </c>
      <c r="AQ36" s="67"/>
      <c r="AR36" s="69">
        <f>K36-M36-T36-AA36-AH36-AO36</f>
        <v>1</v>
      </c>
      <c r="AS36" s="56">
        <f>X36-AB36-AI36-AP36</f>
        <v>0</v>
      </c>
      <c r="AU36" s="69">
        <v>0</v>
      </c>
      <c r="AV36" s="69">
        <f>AU36-AN36</f>
        <v>0</v>
      </c>
      <c r="AW36" s="55">
        <f>R36*AV36</f>
        <v>0</v>
      </c>
      <c r="AX36" s="67"/>
      <c r="AY36" s="69">
        <f>K36-M36-T36-AA36-AH36-AO36-AV36</f>
        <v>1</v>
      </c>
      <c r="AZ36" s="56">
        <f>AE36-AI36-AP36-AW36</f>
        <v>0</v>
      </c>
    </row>
    <row r="37" spans="1:52" x14ac:dyDescent="0.2">
      <c r="A37" s="1"/>
      <c r="B37" s="1"/>
      <c r="C37" s="4"/>
      <c r="D37" s="4"/>
      <c r="E37" s="8"/>
      <c r="F37" s="4"/>
      <c r="G37" s="9"/>
      <c r="H37" s="9"/>
      <c r="I37" s="9"/>
      <c r="J37" s="9"/>
      <c r="K37" s="9"/>
      <c r="M37" s="70"/>
      <c r="N37" s="70"/>
      <c r="O37" s="70"/>
      <c r="P37" s="70"/>
      <c r="Q37" s="84"/>
      <c r="S37" s="70"/>
      <c r="T37" s="18"/>
      <c r="U37" s="18"/>
      <c r="V37" s="18"/>
      <c r="W37" s="18"/>
      <c r="X37" s="61"/>
      <c r="Z37" s="70"/>
      <c r="AA37" s="18"/>
      <c r="AB37" s="18"/>
      <c r="AC37" s="18"/>
      <c r="AD37" s="18"/>
      <c r="AE37" s="61"/>
      <c r="AG37" s="70"/>
      <c r="AH37" s="18"/>
      <c r="AI37" s="18"/>
      <c r="AJ37" s="18"/>
      <c r="AK37" s="18"/>
      <c r="AL37" s="61"/>
      <c r="AN37" s="70"/>
      <c r="AO37" s="18"/>
      <c r="AP37" s="18"/>
      <c r="AQ37" s="18"/>
      <c r="AR37" s="18"/>
      <c r="AS37" s="61"/>
      <c r="AU37" s="70"/>
      <c r="AV37" s="18"/>
      <c r="AW37" s="18"/>
      <c r="AX37" s="18"/>
      <c r="AY37" s="18"/>
      <c r="AZ37" s="61"/>
    </row>
    <row r="38" spans="1:52" ht="17" thickBot="1" x14ac:dyDescent="0.25">
      <c r="A38" s="1"/>
      <c r="B38" s="200" t="s">
        <v>64</v>
      </c>
      <c r="C38" s="200"/>
      <c r="D38" s="200"/>
      <c r="E38" s="200"/>
      <c r="F38" s="89" t="s">
        <v>9</v>
      </c>
      <c r="G38" s="16">
        <f>SUM(G30:G36)</f>
        <v>28181.600000000002</v>
      </c>
      <c r="H38" s="16">
        <f>SUM(H30:H36)</f>
        <v>28182</v>
      </c>
      <c r="I38" s="16"/>
      <c r="J38" s="16">
        <f>SUM(J30:J36)</f>
        <v>-0.39999999999781721</v>
      </c>
      <c r="K38" s="18"/>
      <c r="M38" s="70"/>
      <c r="N38" s="45">
        <f>SUM(N30:N36)</f>
        <v>0</v>
      </c>
      <c r="O38" s="45"/>
      <c r="P38" s="45"/>
      <c r="Q38" s="45">
        <f>SUM(Q30:Q36)</f>
        <v>-0.39999999999781721</v>
      </c>
      <c r="S38" s="70"/>
      <c r="T38" s="18"/>
      <c r="U38" s="45">
        <f>SUM(U30:U36)</f>
        <v>0</v>
      </c>
      <c r="V38" s="45"/>
      <c r="W38" s="45"/>
      <c r="X38" s="45">
        <f>SUM(X30:X36)</f>
        <v>-0.39999999999781721</v>
      </c>
      <c r="Z38" s="70"/>
      <c r="AA38" s="18"/>
      <c r="AB38" s="45">
        <f>SUM(AB30:AB36)</f>
        <v>0</v>
      </c>
      <c r="AC38" s="45"/>
      <c r="AD38" s="45"/>
      <c r="AE38" s="45">
        <f>SUM(AE30:AE36)</f>
        <v>-0.39999999999781721</v>
      </c>
      <c r="AG38" s="70"/>
      <c r="AH38" s="18"/>
      <c r="AI38" s="45">
        <f>SUM(AI30:AI36)</f>
        <v>0</v>
      </c>
      <c r="AJ38" s="45"/>
      <c r="AK38" s="45"/>
      <c r="AL38" s="45">
        <f>SUM(AL30:AL36)</f>
        <v>-0.39999999999781721</v>
      </c>
      <c r="AN38" s="70"/>
      <c r="AO38" s="18"/>
      <c r="AP38" s="45">
        <f>SUM(AP30:AP36)</f>
        <v>0</v>
      </c>
      <c r="AQ38" s="45"/>
      <c r="AR38" s="45"/>
      <c r="AS38" s="45">
        <f>SUM(AS30:AS36)</f>
        <v>-0.39999999999781721</v>
      </c>
      <c r="AU38" s="70"/>
      <c r="AV38" s="18"/>
      <c r="AW38" s="45">
        <f>SUM(AW30:AW36)</f>
        <v>0</v>
      </c>
      <c r="AX38" s="45"/>
      <c r="AY38" s="45"/>
      <c r="AZ38" s="45">
        <f>SUM(AZ30:AZ36)</f>
        <v>-0.39999999999781721</v>
      </c>
    </row>
    <row r="39" spans="1:52" ht="17" thickTop="1" x14ac:dyDescent="0.2">
      <c r="A39" s="1"/>
      <c r="B39" s="2"/>
      <c r="C39" s="4"/>
      <c r="D39" s="4"/>
      <c r="E39" s="8"/>
      <c r="F39" s="4"/>
      <c r="G39" s="9"/>
      <c r="H39" s="9"/>
      <c r="I39" s="9"/>
      <c r="J39" s="18"/>
      <c r="K39" s="18"/>
      <c r="M39" s="70"/>
      <c r="N39" s="70"/>
      <c r="O39" s="70"/>
      <c r="P39" s="70"/>
      <c r="Q39" s="83"/>
      <c r="S39" s="70"/>
      <c r="T39" s="18"/>
      <c r="U39" s="18"/>
      <c r="V39" s="18"/>
      <c r="W39" s="18"/>
      <c r="X39" s="59"/>
      <c r="Z39" s="70"/>
      <c r="AA39" s="18"/>
      <c r="AB39" s="18"/>
      <c r="AC39" s="18"/>
      <c r="AD39" s="18"/>
      <c r="AE39" s="59"/>
      <c r="AG39" s="70"/>
      <c r="AH39" s="18"/>
      <c r="AI39" s="18"/>
      <c r="AJ39" s="18"/>
      <c r="AK39" s="18"/>
      <c r="AL39" s="59"/>
      <c r="AN39" s="70"/>
      <c r="AO39" s="18"/>
      <c r="AP39" s="18"/>
      <c r="AQ39" s="18"/>
      <c r="AR39" s="18"/>
      <c r="AS39" s="59"/>
      <c r="AU39" s="70"/>
      <c r="AV39" s="18"/>
      <c r="AW39" s="18"/>
      <c r="AX39" s="18"/>
      <c r="AY39" s="18"/>
      <c r="AZ39" s="59"/>
    </row>
    <row r="40" spans="1:52" x14ac:dyDescent="0.2">
      <c r="A40" s="1"/>
      <c r="B40" s="2" t="s">
        <v>65</v>
      </c>
      <c r="C40" s="3" t="s">
        <v>2</v>
      </c>
      <c r="D40" s="4"/>
      <c r="E40" s="5" t="s">
        <v>3</v>
      </c>
      <c r="F40" s="4"/>
      <c r="G40" s="6" t="s">
        <v>4</v>
      </c>
      <c r="H40" s="6" t="s">
        <v>4</v>
      </c>
      <c r="I40" s="6"/>
      <c r="J40" s="18"/>
      <c r="K40" s="18"/>
      <c r="M40" s="85"/>
      <c r="N40" s="70"/>
      <c r="O40" s="70"/>
      <c r="P40" s="70"/>
      <c r="Q40" s="83"/>
      <c r="S40" s="85"/>
      <c r="T40" s="2"/>
      <c r="U40" s="18"/>
      <c r="V40" s="18"/>
      <c r="W40" s="18"/>
      <c r="X40" s="59"/>
      <c r="Z40" s="85"/>
      <c r="AA40" s="2"/>
      <c r="AB40" s="18"/>
      <c r="AC40" s="18"/>
      <c r="AD40" s="18"/>
      <c r="AE40" s="59"/>
      <c r="AG40" s="85"/>
      <c r="AH40" s="2"/>
      <c r="AI40" s="18"/>
      <c r="AJ40" s="18"/>
      <c r="AK40" s="18"/>
      <c r="AL40" s="59"/>
      <c r="AN40" s="85"/>
      <c r="AO40" s="2"/>
      <c r="AP40" s="18"/>
      <c r="AQ40" s="18"/>
      <c r="AR40" s="18"/>
      <c r="AS40" s="59"/>
      <c r="AU40" s="85"/>
      <c r="AV40" s="2"/>
      <c r="AW40" s="18"/>
      <c r="AX40" s="18"/>
      <c r="AY40" s="18"/>
      <c r="AZ40" s="59"/>
    </row>
    <row r="41" spans="1:52" ht="17" thickBot="1" x14ac:dyDescent="0.25">
      <c r="A41" s="1"/>
      <c r="B41" s="2"/>
      <c r="C41" s="4"/>
      <c r="D41" s="4"/>
      <c r="E41" s="8"/>
      <c r="F41" s="4"/>
      <c r="G41" s="9"/>
      <c r="H41" s="9"/>
      <c r="I41" s="9"/>
      <c r="J41" s="18"/>
      <c r="K41" s="18"/>
      <c r="M41" s="70"/>
      <c r="N41" s="70"/>
      <c r="O41" s="70"/>
      <c r="P41" s="70"/>
      <c r="Q41" s="83"/>
      <c r="S41" s="70"/>
      <c r="T41" s="18"/>
      <c r="U41" s="18"/>
      <c r="V41" s="18"/>
      <c r="W41" s="18"/>
      <c r="X41" s="59"/>
      <c r="Z41" s="70"/>
      <c r="AA41" s="18"/>
      <c r="AB41" s="18"/>
      <c r="AC41" s="18"/>
      <c r="AD41" s="18"/>
      <c r="AE41" s="59"/>
      <c r="AG41" s="70"/>
      <c r="AH41" s="18"/>
      <c r="AI41" s="18"/>
      <c r="AJ41" s="18"/>
      <c r="AK41" s="18"/>
      <c r="AL41" s="59"/>
      <c r="AN41" s="70"/>
      <c r="AO41" s="18"/>
      <c r="AP41" s="18"/>
      <c r="AQ41" s="18"/>
      <c r="AR41" s="18"/>
      <c r="AS41" s="59"/>
      <c r="AU41" s="70"/>
      <c r="AV41" s="18"/>
      <c r="AW41" s="18"/>
      <c r="AX41" s="18"/>
      <c r="AY41" s="18"/>
      <c r="AZ41" s="59"/>
    </row>
    <row r="42" spans="1:52" x14ac:dyDescent="0.2">
      <c r="A42" s="1">
        <v>1</v>
      </c>
      <c r="B42" s="1" t="s">
        <v>67</v>
      </c>
      <c r="C42" s="126">
        <v>275</v>
      </c>
      <c r="D42" s="11" t="s">
        <v>8</v>
      </c>
      <c r="E42" s="20">
        <v>36.549999999999997</v>
      </c>
      <c r="F42" s="11" t="s">
        <v>8</v>
      </c>
      <c r="G42" s="34">
        <f>+E42*C42</f>
        <v>10051.25</v>
      </c>
      <c r="H42" s="173">
        <v>10051</v>
      </c>
      <c r="I42" s="170">
        <f t="shared" ref="I42" si="4">H42/G42</f>
        <v>0.99997512747170747</v>
      </c>
      <c r="J42" s="160">
        <f>G42-H42</f>
        <v>0.25</v>
      </c>
      <c r="K42" s="154">
        <v>1</v>
      </c>
      <c r="M42" s="183">
        <v>0</v>
      </c>
      <c r="N42" s="137">
        <f>J42*M42</f>
        <v>0</v>
      </c>
      <c r="O42" s="67"/>
      <c r="P42" s="69">
        <f>K42-M42</f>
        <v>1</v>
      </c>
      <c r="Q42" s="62">
        <f>J42-N42</f>
        <v>0.25</v>
      </c>
      <c r="S42" s="183">
        <v>0</v>
      </c>
      <c r="T42" s="138">
        <f>S42-M42</f>
        <v>0</v>
      </c>
      <c r="U42" s="139">
        <f>T42*J42</f>
        <v>0</v>
      </c>
      <c r="V42" s="140"/>
      <c r="W42" s="138">
        <f>K42-M42-T42</f>
        <v>1</v>
      </c>
      <c r="X42" s="141">
        <f>J42-N42-U42</f>
        <v>0.25</v>
      </c>
      <c r="Y42" s="82"/>
      <c r="Z42" s="183">
        <v>0</v>
      </c>
      <c r="AA42" s="136">
        <f>Z42-S42</f>
        <v>0</v>
      </c>
      <c r="AB42" s="53">
        <f>J42*AA42</f>
        <v>0</v>
      </c>
      <c r="AC42" s="67"/>
      <c r="AD42" s="69">
        <f>K42-M42-T42-AA42</f>
        <v>1</v>
      </c>
      <c r="AE42" s="56">
        <f>J42-N42-U42-AB42</f>
        <v>0.25</v>
      </c>
      <c r="AG42" s="183">
        <v>0</v>
      </c>
      <c r="AH42" s="136">
        <f>AG42-Z42</f>
        <v>0</v>
      </c>
      <c r="AI42" s="55">
        <f>J42*AH42</f>
        <v>0</v>
      </c>
      <c r="AJ42" s="67"/>
      <c r="AK42" s="69">
        <f>K42-M42-T42-AA42-AH42</f>
        <v>1</v>
      </c>
      <c r="AL42" s="56">
        <f>Q42-U42-AB42-AI42</f>
        <v>0.25</v>
      </c>
      <c r="AN42" s="183">
        <v>0</v>
      </c>
      <c r="AO42" s="136">
        <f>AN42-AG42</f>
        <v>0</v>
      </c>
      <c r="AP42" s="55">
        <f>J42*AO42</f>
        <v>0</v>
      </c>
      <c r="AQ42" s="67"/>
      <c r="AR42" s="69">
        <f>K42-M42-T42-AA42-AH42-AO42</f>
        <v>1</v>
      </c>
      <c r="AS42" s="56">
        <f>X42-AB42-AI42-AP42</f>
        <v>0.25</v>
      </c>
      <c r="AU42" s="183">
        <v>0</v>
      </c>
      <c r="AV42" s="136">
        <f>AU42-AN42</f>
        <v>0</v>
      </c>
      <c r="AW42" s="55">
        <f>J42*AV42</f>
        <v>0</v>
      </c>
      <c r="AX42" s="67"/>
      <c r="AY42" s="69">
        <f>K42-M42-T42-AA42-AH42-AO42-AV42</f>
        <v>1</v>
      </c>
      <c r="AZ42" s="56">
        <f>J42-N42-U42-AB42-AI42-AP42-AW42</f>
        <v>0.25</v>
      </c>
    </row>
    <row r="43" spans="1:52" x14ac:dyDescent="0.2">
      <c r="A43" s="1"/>
      <c r="B43" s="1"/>
      <c r="C43" s="127"/>
      <c r="D43" s="14"/>
      <c r="E43" s="22"/>
      <c r="F43" s="14"/>
      <c r="G43" s="34"/>
      <c r="H43" s="174"/>
      <c r="I43" s="166"/>
      <c r="J43" s="162"/>
      <c r="K43" s="155"/>
      <c r="M43" s="182"/>
      <c r="N43" s="130"/>
      <c r="O43" s="131"/>
      <c r="P43" s="132"/>
      <c r="Q43" s="133"/>
      <c r="S43" s="182"/>
      <c r="T43" s="138"/>
      <c r="U43" s="139"/>
      <c r="V43" s="140"/>
      <c r="W43" s="138"/>
      <c r="X43" s="141"/>
      <c r="Y43" s="82"/>
      <c r="Z43" s="182"/>
      <c r="AA43" s="132"/>
      <c r="AB43" s="130"/>
      <c r="AC43" s="131"/>
      <c r="AD43" s="132"/>
      <c r="AE43" s="134"/>
      <c r="AG43" s="182"/>
      <c r="AH43" s="132"/>
      <c r="AI43" s="135"/>
      <c r="AJ43" s="131"/>
      <c r="AK43" s="132"/>
      <c r="AL43" s="134"/>
      <c r="AN43" s="182"/>
      <c r="AO43" s="132"/>
      <c r="AP43" s="135"/>
      <c r="AQ43" s="131"/>
      <c r="AR43" s="132"/>
      <c r="AS43" s="134"/>
      <c r="AU43" s="182"/>
      <c r="AV43" s="132"/>
      <c r="AW43" s="135"/>
      <c r="AX43" s="131"/>
      <c r="AY43" s="132"/>
      <c r="AZ43" s="134"/>
    </row>
    <row r="44" spans="1:52" x14ac:dyDescent="0.2">
      <c r="A44" s="1">
        <v>2</v>
      </c>
      <c r="B44" s="1" t="s">
        <v>75</v>
      </c>
      <c r="C44" s="126">
        <v>1</v>
      </c>
      <c r="D44" s="11" t="s">
        <v>10</v>
      </c>
      <c r="E44" s="20">
        <v>2500</v>
      </c>
      <c r="F44" s="11" t="s">
        <v>10</v>
      </c>
      <c r="G44" s="34">
        <f>+E44*C44</f>
        <v>2500</v>
      </c>
      <c r="H44" s="174">
        <v>2500</v>
      </c>
      <c r="I44" s="166">
        <f t="shared" ref="I44" si="5">H44/G44</f>
        <v>1</v>
      </c>
      <c r="J44" s="160">
        <f>G44-H44</f>
        <v>0</v>
      </c>
      <c r="K44" s="155"/>
      <c r="M44" s="182"/>
      <c r="N44" s="130"/>
      <c r="O44" s="131"/>
      <c r="P44" s="132"/>
      <c r="Q44" s="133"/>
      <c r="S44" s="182"/>
      <c r="T44" s="138"/>
      <c r="U44" s="139"/>
      <c r="V44" s="140"/>
      <c r="W44" s="138"/>
      <c r="X44" s="141"/>
      <c r="Y44" s="82"/>
      <c r="Z44" s="182"/>
      <c r="AA44" s="132"/>
      <c r="AB44" s="130"/>
      <c r="AC44" s="131"/>
      <c r="AD44" s="132"/>
      <c r="AE44" s="134"/>
      <c r="AG44" s="182"/>
      <c r="AH44" s="132"/>
      <c r="AI44" s="135"/>
      <c r="AJ44" s="131"/>
      <c r="AK44" s="132"/>
      <c r="AL44" s="134"/>
      <c r="AN44" s="182"/>
      <c r="AO44" s="132"/>
      <c r="AP44" s="135"/>
      <c r="AQ44" s="131"/>
      <c r="AR44" s="132"/>
      <c r="AS44" s="134"/>
      <c r="AU44" s="182"/>
      <c r="AV44" s="132"/>
      <c r="AW44" s="135"/>
      <c r="AX44" s="131"/>
      <c r="AY44" s="132"/>
      <c r="AZ44" s="134"/>
    </row>
    <row r="45" spans="1:52" x14ac:dyDescent="0.2">
      <c r="A45" s="1"/>
      <c r="B45" s="1"/>
      <c r="C45" s="127"/>
      <c r="D45" s="14"/>
      <c r="E45" s="22"/>
      <c r="F45" s="14"/>
      <c r="G45" s="34"/>
      <c r="H45" s="174"/>
      <c r="I45" s="166"/>
      <c r="J45" s="162"/>
      <c r="K45" s="155"/>
      <c r="M45" s="182"/>
      <c r="N45" s="130"/>
      <c r="O45" s="131"/>
      <c r="P45" s="132"/>
      <c r="Q45" s="133"/>
      <c r="S45" s="182"/>
      <c r="T45" s="138"/>
      <c r="U45" s="139"/>
      <c r="V45" s="140"/>
      <c r="W45" s="138"/>
      <c r="X45" s="141"/>
      <c r="Y45" s="82"/>
      <c r="Z45" s="182"/>
      <c r="AA45" s="132"/>
      <c r="AB45" s="130"/>
      <c r="AC45" s="131"/>
      <c r="AD45" s="132"/>
      <c r="AE45" s="134"/>
      <c r="AG45" s="182"/>
      <c r="AH45" s="132"/>
      <c r="AI45" s="135"/>
      <c r="AJ45" s="131"/>
      <c r="AK45" s="132"/>
      <c r="AL45" s="134"/>
      <c r="AN45" s="182"/>
      <c r="AO45" s="132"/>
      <c r="AP45" s="135"/>
      <c r="AQ45" s="131"/>
      <c r="AR45" s="132"/>
      <c r="AS45" s="134"/>
      <c r="AU45" s="182"/>
      <c r="AV45" s="132"/>
      <c r="AW45" s="135"/>
      <c r="AX45" s="131"/>
      <c r="AY45" s="132"/>
      <c r="AZ45" s="134"/>
    </row>
    <row r="46" spans="1:52" x14ac:dyDescent="0.2">
      <c r="A46" s="1">
        <v>3</v>
      </c>
      <c r="B46" s="1" t="s">
        <v>76</v>
      </c>
      <c r="C46" s="126">
        <v>1</v>
      </c>
      <c r="D46" s="11" t="s">
        <v>10</v>
      </c>
      <c r="E46" s="20">
        <v>954</v>
      </c>
      <c r="F46" s="11" t="s">
        <v>10</v>
      </c>
      <c r="G46" s="34">
        <f>+E46*C46</f>
        <v>954</v>
      </c>
      <c r="H46" s="174">
        <v>954</v>
      </c>
      <c r="I46" s="166">
        <f t="shared" ref="I46" si="6">H46/G46</f>
        <v>1</v>
      </c>
      <c r="J46" s="160">
        <f>G46-H46</f>
        <v>0</v>
      </c>
      <c r="K46" s="155"/>
      <c r="M46" s="182"/>
      <c r="N46" s="130"/>
      <c r="O46" s="131"/>
      <c r="P46" s="132"/>
      <c r="Q46" s="133"/>
      <c r="S46" s="182"/>
      <c r="T46" s="138"/>
      <c r="U46" s="139"/>
      <c r="V46" s="140"/>
      <c r="W46" s="138"/>
      <c r="X46" s="141"/>
      <c r="Y46" s="82"/>
      <c r="Z46" s="182"/>
      <c r="AA46" s="132"/>
      <c r="AB46" s="130"/>
      <c r="AC46" s="131"/>
      <c r="AD46" s="132"/>
      <c r="AE46" s="134"/>
      <c r="AG46" s="182"/>
      <c r="AH46" s="132"/>
      <c r="AI46" s="135"/>
      <c r="AJ46" s="131"/>
      <c r="AK46" s="132"/>
      <c r="AL46" s="134"/>
      <c r="AN46" s="182"/>
      <c r="AO46" s="132"/>
      <c r="AP46" s="135"/>
      <c r="AQ46" s="131"/>
      <c r="AR46" s="132"/>
      <c r="AS46" s="134"/>
      <c r="AU46" s="182"/>
      <c r="AV46" s="132"/>
      <c r="AW46" s="135"/>
      <c r="AX46" s="131"/>
      <c r="AY46" s="132"/>
      <c r="AZ46" s="134"/>
    </row>
    <row r="47" spans="1:52" x14ac:dyDescent="0.2">
      <c r="A47" s="1"/>
      <c r="B47" s="1"/>
      <c r="C47" s="127"/>
      <c r="D47" s="14"/>
      <c r="E47" s="22"/>
      <c r="F47" s="14"/>
      <c r="G47" s="34"/>
      <c r="H47" s="174"/>
      <c r="I47" s="166"/>
      <c r="J47" s="162"/>
      <c r="K47" s="155"/>
      <c r="M47" s="182"/>
      <c r="N47" s="130"/>
      <c r="O47" s="131"/>
      <c r="P47" s="132"/>
      <c r="Q47" s="133"/>
      <c r="S47" s="182"/>
      <c r="T47" s="138"/>
      <c r="U47" s="139"/>
      <c r="V47" s="140"/>
      <c r="W47" s="138"/>
      <c r="X47" s="141"/>
      <c r="Y47" s="82"/>
      <c r="Z47" s="182"/>
      <c r="AA47" s="132"/>
      <c r="AB47" s="130"/>
      <c r="AC47" s="131"/>
      <c r="AD47" s="132"/>
      <c r="AE47" s="134"/>
      <c r="AG47" s="182"/>
      <c r="AH47" s="132"/>
      <c r="AI47" s="135"/>
      <c r="AJ47" s="131"/>
      <c r="AK47" s="132"/>
      <c r="AL47" s="134"/>
      <c r="AN47" s="182"/>
      <c r="AO47" s="132"/>
      <c r="AP47" s="135"/>
      <c r="AQ47" s="131"/>
      <c r="AR47" s="132"/>
      <c r="AS47" s="134"/>
      <c r="AU47" s="182"/>
      <c r="AV47" s="132"/>
      <c r="AW47" s="135"/>
      <c r="AX47" s="131"/>
      <c r="AY47" s="132"/>
      <c r="AZ47" s="134"/>
    </row>
    <row r="48" spans="1:52" x14ac:dyDescent="0.2">
      <c r="A48" s="1">
        <v>4</v>
      </c>
      <c r="B48" s="1" t="s">
        <v>77</v>
      </c>
      <c r="C48" s="126">
        <v>1</v>
      </c>
      <c r="D48" s="11" t="s">
        <v>10</v>
      </c>
      <c r="E48" s="20">
        <v>1291</v>
      </c>
      <c r="F48" s="11" t="s">
        <v>10</v>
      </c>
      <c r="G48" s="34">
        <f>+E48*C48</f>
        <v>1291</v>
      </c>
      <c r="H48" s="174">
        <v>1291</v>
      </c>
      <c r="I48" s="166">
        <f t="shared" ref="I48" si="7">H48/G48</f>
        <v>1</v>
      </c>
      <c r="J48" s="160">
        <f>G48-H48</f>
        <v>0</v>
      </c>
      <c r="K48" s="155"/>
      <c r="M48" s="182"/>
      <c r="N48" s="130"/>
      <c r="O48" s="131"/>
      <c r="P48" s="132"/>
      <c r="Q48" s="133"/>
      <c r="S48" s="182"/>
      <c r="T48" s="138"/>
      <c r="U48" s="139"/>
      <c r="V48" s="140"/>
      <c r="W48" s="138"/>
      <c r="X48" s="141"/>
      <c r="Y48" s="82"/>
      <c r="Z48" s="182"/>
      <c r="AA48" s="132"/>
      <c r="AB48" s="130"/>
      <c r="AC48" s="131"/>
      <c r="AD48" s="132"/>
      <c r="AE48" s="134"/>
      <c r="AG48" s="182"/>
      <c r="AH48" s="132"/>
      <c r="AI48" s="135"/>
      <c r="AJ48" s="131"/>
      <c r="AK48" s="132"/>
      <c r="AL48" s="134"/>
      <c r="AN48" s="182"/>
      <c r="AO48" s="132"/>
      <c r="AP48" s="135"/>
      <c r="AQ48" s="131"/>
      <c r="AR48" s="132"/>
      <c r="AS48" s="134"/>
      <c r="AU48" s="182"/>
      <c r="AV48" s="132"/>
      <c r="AW48" s="135"/>
      <c r="AX48" s="131"/>
      <c r="AY48" s="132"/>
      <c r="AZ48" s="134"/>
    </row>
    <row r="49" spans="1:52" x14ac:dyDescent="0.2">
      <c r="A49" s="1"/>
      <c r="B49" s="1"/>
      <c r="C49" s="127"/>
      <c r="D49" s="14"/>
      <c r="E49" s="22"/>
      <c r="F49" s="14"/>
      <c r="G49" s="34"/>
      <c r="H49" s="174"/>
      <c r="I49" s="166"/>
      <c r="J49" s="162"/>
      <c r="K49" s="155"/>
      <c r="M49" s="182"/>
      <c r="N49" s="130"/>
      <c r="O49" s="131"/>
      <c r="P49" s="132"/>
      <c r="Q49" s="133"/>
      <c r="S49" s="182"/>
      <c r="T49" s="138"/>
      <c r="U49" s="139"/>
      <c r="V49" s="140"/>
      <c r="W49" s="138"/>
      <c r="X49" s="141"/>
      <c r="Y49" s="82"/>
      <c r="Z49" s="182"/>
      <c r="AA49" s="132"/>
      <c r="AB49" s="130"/>
      <c r="AC49" s="131"/>
      <c r="AD49" s="132"/>
      <c r="AE49" s="134"/>
      <c r="AG49" s="182"/>
      <c r="AH49" s="132"/>
      <c r="AI49" s="135"/>
      <c r="AJ49" s="131"/>
      <c r="AK49" s="132"/>
      <c r="AL49" s="134"/>
      <c r="AN49" s="182"/>
      <c r="AO49" s="132"/>
      <c r="AP49" s="135"/>
      <c r="AQ49" s="131"/>
      <c r="AR49" s="132"/>
      <c r="AS49" s="134"/>
      <c r="AU49" s="182"/>
      <c r="AV49" s="132"/>
      <c r="AW49" s="135"/>
      <c r="AX49" s="131"/>
      <c r="AY49" s="132"/>
      <c r="AZ49" s="134"/>
    </row>
    <row r="50" spans="1:52" x14ac:dyDescent="0.2">
      <c r="A50" s="1">
        <v>5</v>
      </c>
      <c r="B50" s="1" t="s">
        <v>78</v>
      </c>
      <c r="C50" s="126">
        <v>500</v>
      </c>
      <c r="D50" s="11" t="s">
        <v>8</v>
      </c>
      <c r="E50" s="20">
        <v>21.04</v>
      </c>
      <c r="F50" s="11" t="s">
        <v>8</v>
      </c>
      <c r="G50" s="34">
        <f>+E50*C50</f>
        <v>10520</v>
      </c>
      <c r="H50" s="174">
        <v>10520</v>
      </c>
      <c r="I50" s="166">
        <f t="shared" ref="I50" si="8">H50/G50</f>
        <v>1</v>
      </c>
      <c r="J50" s="160">
        <f>G50-H50</f>
        <v>0</v>
      </c>
      <c r="K50" s="155"/>
      <c r="M50" s="182"/>
      <c r="N50" s="130"/>
      <c r="O50" s="131"/>
      <c r="P50" s="132"/>
      <c r="Q50" s="133"/>
      <c r="S50" s="182"/>
      <c r="T50" s="138"/>
      <c r="U50" s="139"/>
      <c r="V50" s="140"/>
      <c r="W50" s="138"/>
      <c r="X50" s="141"/>
      <c r="Y50" s="82"/>
      <c r="Z50" s="182"/>
      <c r="AA50" s="132"/>
      <c r="AB50" s="130"/>
      <c r="AC50" s="131"/>
      <c r="AD50" s="132"/>
      <c r="AE50" s="134"/>
      <c r="AG50" s="182"/>
      <c r="AH50" s="132"/>
      <c r="AI50" s="135"/>
      <c r="AJ50" s="131"/>
      <c r="AK50" s="132"/>
      <c r="AL50" s="134"/>
      <c r="AN50" s="182"/>
      <c r="AO50" s="132"/>
      <c r="AP50" s="135"/>
      <c r="AQ50" s="131"/>
      <c r="AR50" s="132"/>
      <c r="AS50" s="134"/>
      <c r="AU50" s="182"/>
      <c r="AV50" s="132"/>
      <c r="AW50" s="135"/>
      <c r="AX50" s="131"/>
      <c r="AY50" s="132"/>
      <c r="AZ50" s="134"/>
    </row>
    <row r="51" spans="1:52" x14ac:dyDescent="0.2">
      <c r="A51" s="1"/>
      <c r="B51" s="1"/>
      <c r="C51" s="127"/>
      <c r="D51" s="14"/>
      <c r="E51" s="22"/>
      <c r="F51" s="14"/>
      <c r="G51" s="34"/>
      <c r="H51" s="174"/>
      <c r="I51" s="166"/>
      <c r="J51" s="162"/>
      <c r="K51" s="155"/>
      <c r="M51" s="182"/>
      <c r="N51" s="130"/>
      <c r="O51" s="131"/>
      <c r="P51" s="132"/>
      <c r="Q51" s="133"/>
      <c r="S51" s="182"/>
      <c r="T51" s="138"/>
      <c r="U51" s="139"/>
      <c r="V51" s="140"/>
      <c r="W51" s="138"/>
      <c r="X51" s="141"/>
      <c r="Y51" s="82"/>
      <c r="Z51" s="182"/>
      <c r="AA51" s="132"/>
      <c r="AB51" s="130"/>
      <c r="AC51" s="131"/>
      <c r="AD51" s="132"/>
      <c r="AE51" s="134"/>
      <c r="AG51" s="182"/>
      <c r="AH51" s="132"/>
      <c r="AI51" s="135"/>
      <c r="AJ51" s="131"/>
      <c r="AK51" s="132"/>
      <c r="AL51" s="134"/>
      <c r="AN51" s="182"/>
      <c r="AO51" s="132"/>
      <c r="AP51" s="135"/>
      <c r="AQ51" s="131"/>
      <c r="AR51" s="132"/>
      <c r="AS51" s="134"/>
      <c r="AU51" s="182"/>
      <c r="AV51" s="132"/>
      <c r="AW51" s="135"/>
      <c r="AX51" s="131"/>
      <c r="AY51" s="132"/>
      <c r="AZ51" s="134"/>
    </row>
    <row r="52" spans="1:52" x14ac:dyDescent="0.2">
      <c r="A52" s="1">
        <v>6</v>
      </c>
      <c r="B52" s="1" t="s">
        <v>66</v>
      </c>
      <c r="C52" s="126">
        <v>1</v>
      </c>
      <c r="D52" s="11" t="s">
        <v>10</v>
      </c>
      <c r="E52" s="20">
        <v>2296</v>
      </c>
      <c r="F52" s="11" t="s">
        <v>10</v>
      </c>
      <c r="G52" s="34">
        <f>+E52*C52</f>
        <v>2296</v>
      </c>
      <c r="H52" s="174">
        <v>2296</v>
      </c>
      <c r="I52" s="166">
        <f t="shared" ref="I52" si="9">H52/G52</f>
        <v>1</v>
      </c>
      <c r="J52" s="160">
        <f>G52-H52</f>
        <v>0</v>
      </c>
      <c r="K52" s="154">
        <v>1</v>
      </c>
      <c r="M52" s="183">
        <v>0</v>
      </c>
      <c r="N52" s="137">
        <f>J52*M52</f>
        <v>0</v>
      </c>
      <c r="O52" s="67"/>
      <c r="P52" s="69">
        <f>K52-M52</f>
        <v>1</v>
      </c>
      <c r="Q52" s="62">
        <f>J52-N52</f>
        <v>0</v>
      </c>
      <c r="S52" s="183">
        <v>0</v>
      </c>
      <c r="T52" s="138">
        <f>S52-M52</f>
        <v>0</v>
      </c>
      <c r="U52" s="139">
        <f>T52*J52</f>
        <v>0</v>
      </c>
      <c r="V52" s="140"/>
      <c r="W52" s="138">
        <f>K52-M52-T52</f>
        <v>1</v>
      </c>
      <c r="X52" s="141">
        <f>J52-N52-U52</f>
        <v>0</v>
      </c>
      <c r="Y52" s="82"/>
      <c r="Z52" s="183">
        <v>0</v>
      </c>
      <c r="AA52" s="136">
        <f>Z52-S52</f>
        <v>0</v>
      </c>
      <c r="AB52" s="53">
        <f>J52*AA52</f>
        <v>0</v>
      </c>
      <c r="AC52" s="67"/>
      <c r="AD52" s="69">
        <f>K52-M52-T52-AA52</f>
        <v>1</v>
      </c>
      <c r="AE52" s="56">
        <f>J52-N52-U52-AB52</f>
        <v>0</v>
      </c>
      <c r="AG52" s="183">
        <v>0</v>
      </c>
      <c r="AH52" s="136">
        <f>AG52-Z52</f>
        <v>0</v>
      </c>
      <c r="AI52" s="55">
        <f>J52*AH52</f>
        <v>0</v>
      </c>
      <c r="AJ52" s="67"/>
      <c r="AK52" s="69">
        <f>K52-M52-T52-AA52-AH52</f>
        <v>1</v>
      </c>
      <c r="AL52" s="56">
        <f>Q52-U52-AB52-AI52</f>
        <v>0</v>
      </c>
      <c r="AN52" s="183">
        <v>0</v>
      </c>
      <c r="AO52" s="136">
        <f>AN52-AG52</f>
        <v>0</v>
      </c>
      <c r="AP52" s="55">
        <f>J52*AO52</f>
        <v>0</v>
      </c>
      <c r="AQ52" s="67"/>
      <c r="AR52" s="69">
        <f>K52-M52-T52-AA52-AH52-AO52</f>
        <v>1</v>
      </c>
      <c r="AS52" s="56">
        <f>X52-AB52-AI52-AP52</f>
        <v>0</v>
      </c>
      <c r="AU52" s="183">
        <v>0</v>
      </c>
      <c r="AV52" s="136">
        <f>AU52-AN52</f>
        <v>0</v>
      </c>
      <c r="AW52" s="55">
        <f>J52*AV52</f>
        <v>0</v>
      </c>
      <c r="AX52" s="67"/>
      <c r="AY52" s="69">
        <f>K52-M52-T52-AA52-AH52-AO52-AV52</f>
        <v>1</v>
      </c>
      <c r="AZ52" s="56">
        <f>J52-N52-U52-AB52-AI52-AP52-AW52</f>
        <v>0</v>
      </c>
    </row>
    <row r="53" spans="1:52" x14ac:dyDescent="0.2">
      <c r="A53" s="1"/>
      <c r="B53" s="1"/>
      <c r="C53" s="127"/>
      <c r="D53" s="14"/>
      <c r="E53" s="22"/>
      <c r="F53" s="14"/>
      <c r="G53" s="34"/>
      <c r="H53" s="174"/>
      <c r="I53" s="166"/>
      <c r="J53" s="162"/>
      <c r="K53" s="155"/>
      <c r="M53" s="182"/>
      <c r="N53" s="130"/>
      <c r="O53" s="131"/>
      <c r="P53" s="132"/>
      <c r="Q53" s="133"/>
      <c r="S53" s="182"/>
      <c r="T53" s="138"/>
      <c r="U53" s="139"/>
      <c r="V53" s="140"/>
      <c r="W53" s="138"/>
      <c r="X53" s="141"/>
      <c r="Y53" s="82"/>
      <c r="Z53" s="182"/>
      <c r="AA53" s="132"/>
      <c r="AB53" s="130"/>
      <c r="AC53" s="131"/>
      <c r="AD53" s="132"/>
      <c r="AE53" s="134"/>
      <c r="AG53" s="182"/>
      <c r="AH53" s="132"/>
      <c r="AI53" s="135"/>
      <c r="AJ53" s="131"/>
      <c r="AK53" s="132"/>
      <c r="AL53" s="134"/>
      <c r="AN53" s="182"/>
      <c r="AO53" s="132"/>
      <c r="AP53" s="135"/>
      <c r="AQ53" s="131"/>
      <c r="AR53" s="132"/>
      <c r="AS53" s="134"/>
      <c r="AU53" s="182"/>
      <c r="AV53" s="132"/>
      <c r="AW53" s="135"/>
      <c r="AX53" s="131"/>
      <c r="AY53" s="132"/>
      <c r="AZ53" s="134"/>
    </row>
    <row r="54" spans="1:52" x14ac:dyDescent="0.2">
      <c r="A54" s="1">
        <v>7</v>
      </c>
      <c r="B54" s="1" t="s">
        <v>79</v>
      </c>
      <c r="C54" s="126">
        <v>1</v>
      </c>
      <c r="D54" s="11" t="s">
        <v>10</v>
      </c>
      <c r="E54" s="20">
        <v>954</v>
      </c>
      <c r="F54" s="11" t="s">
        <v>10</v>
      </c>
      <c r="G54" s="34">
        <f>+E54*C54</f>
        <v>954</v>
      </c>
      <c r="H54" s="174">
        <v>954</v>
      </c>
      <c r="I54" s="166">
        <f t="shared" ref="I54" si="10">H54/G54</f>
        <v>1</v>
      </c>
      <c r="J54" s="160">
        <f>G54-H54</f>
        <v>0</v>
      </c>
      <c r="K54" s="154">
        <v>1</v>
      </c>
      <c r="M54" s="138">
        <v>0</v>
      </c>
      <c r="N54" s="137">
        <f>J54*M54</f>
        <v>0</v>
      </c>
      <c r="O54" s="67"/>
      <c r="P54" s="69">
        <f>K54-M54</f>
        <v>1</v>
      </c>
      <c r="Q54" s="62">
        <f>J54-N54</f>
        <v>0</v>
      </c>
      <c r="S54" s="138">
        <v>0</v>
      </c>
      <c r="T54" s="138">
        <f>S54-M54</f>
        <v>0</v>
      </c>
      <c r="U54" s="139">
        <f>T54*J54</f>
        <v>0</v>
      </c>
      <c r="V54" s="140"/>
      <c r="W54" s="138">
        <f>K54-M54-T54</f>
        <v>1</v>
      </c>
      <c r="X54" s="141">
        <f>J54-N54-U54</f>
        <v>0</v>
      </c>
      <c r="Y54" s="82"/>
      <c r="Z54" s="138">
        <v>0</v>
      </c>
      <c r="AA54" s="136">
        <f>Z54-S54</f>
        <v>0</v>
      </c>
      <c r="AB54" s="53">
        <f>J54*AA54</f>
        <v>0</v>
      </c>
      <c r="AC54" s="67"/>
      <c r="AD54" s="69">
        <f>K54-M54-T54-AA54</f>
        <v>1</v>
      </c>
      <c r="AE54" s="56">
        <f>J54-N54-U54-AB54</f>
        <v>0</v>
      </c>
      <c r="AG54" s="138">
        <v>0</v>
      </c>
      <c r="AH54" s="136">
        <f>AG54-Z54</f>
        <v>0</v>
      </c>
      <c r="AI54" s="55">
        <f>J54*AH54</f>
        <v>0</v>
      </c>
      <c r="AJ54" s="67"/>
      <c r="AK54" s="69">
        <f>K54-M54-T54-AA54-AH54</f>
        <v>1</v>
      </c>
      <c r="AL54" s="56">
        <f>Q54-U54-AB54-AI54</f>
        <v>0</v>
      </c>
      <c r="AN54" s="138">
        <v>0</v>
      </c>
      <c r="AO54" s="136">
        <f>AN54-AG54</f>
        <v>0</v>
      </c>
      <c r="AP54" s="55">
        <f>J54*AO54</f>
        <v>0</v>
      </c>
      <c r="AQ54" s="67"/>
      <c r="AR54" s="69">
        <f>K54-M54-T54-AA54-AH54-AO54</f>
        <v>1</v>
      </c>
      <c r="AS54" s="56">
        <f>X54-AB54-AI54-AP54</f>
        <v>0</v>
      </c>
      <c r="AU54" s="138">
        <v>0</v>
      </c>
      <c r="AV54" s="136">
        <f>AU54-AN54</f>
        <v>0</v>
      </c>
      <c r="AW54" s="55">
        <f>J54*AV54</f>
        <v>0</v>
      </c>
      <c r="AX54" s="67"/>
      <c r="AY54" s="69">
        <f>K54-M54-T54-AA54-AH54-AO54-AV54</f>
        <v>1</v>
      </c>
      <c r="AZ54" s="56">
        <f>J54-N54-U54-AB54-AI54-AP54-AW54</f>
        <v>0</v>
      </c>
    </row>
    <row r="55" spans="1:52" x14ac:dyDescent="0.2">
      <c r="A55" s="1"/>
      <c r="B55" s="1"/>
      <c r="C55" s="127"/>
      <c r="D55" s="14"/>
      <c r="E55" s="22"/>
      <c r="F55" s="14"/>
      <c r="G55" s="34"/>
      <c r="H55" s="174"/>
      <c r="I55" s="171"/>
      <c r="J55" s="161"/>
      <c r="K55" s="155"/>
      <c r="M55" s="138"/>
      <c r="N55" s="130"/>
      <c r="O55" s="131"/>
      <c r="P55" s="132"/>
      <c r="Q55" s="133"/>
      <c r="S55" s="138"/>
      <c r="T55" s="138"/>
      <c r="U55" s="139"/>
      <c r="V55" s="140"/>
      <c r="W55" s="138"/>
      <c r="X55" s="141"/>
      <c r="Y55" s="82"/>
      <c r="Z55" s="138"/>
      <c r="AA55" s="132"/>
      <c r="AB55" s="130"/>
      <c r="AC55" s="131"/>
      <c r="AD55" s="132"/>
      <c r="AE55" s="134"/>
      <c r="AG55" s="138"/>
      <c r="AH55" s="132"/>
      <c r="AI55" s="135"/>
      <c r="AJ55" s="131"/>
      <c r="AK55" s="132"/>
      <c r="AL55" s="134"/>
      <c r="AN55" s="138"/>
      <c r="AO55" s="132"/>
      <c r="AP55" s="135"/>
      <c r="AQ55" s="131"/>
      <c r="AR55" s="132"/>
      <c r="AS55" s="134"/>
      <c r="AU55" s="138"/>
      <c r="AV55" s="132"/>
      <c r="AW55" s="135"/>
      <c r="AX55" s="131"/>
      <c r="AY55" s="132"/>
      <c r="AZ55" s="134"/>
    </row>
    <row r="56" spans="1:52" x14ac:dyDescent="0.2">
      <c r="A56" s="1">
        <v>8</v>
      </c>
      <c r="B56" s="1" t="s">
        <v>80</v>
      </c>
      <c r="C56" s="126">
        <v>1</v>
      </c>
      <c r="D56" s="11" t="s">
        <v>10</v>
      </c>
      <c r="E56" s="20">
        <v>1291</v>
      </c>
      <c r="F56" s="11" t="s">
        <v>10</v>
      </c>
      <c r="G56" s="34">
        <f>+E56*C56</f>
        <v>1291</v>
      </c>
      <c r="H56" s="174">
        <v>1291</v>
      </c>
      <c r="I56" s="166">
        <f t="shared" ref="I56" si="11">H56/G56</f>
        <v>1</v>
      </c>
      <c r="J56" s="160">
        <f>G56-H56</f>
        <v>0</v>
      </c>
      <c r="K56" s="155"/>
      <c r="M56" s="138"/>
      <c r="N56" s="130"/>
      <c r="O56" s="131"/>
      <c r="P56" s="132"/>
      <c r="Q56" s="133"/>
      <c r="S56" s="138"/>
      <c r="T56" s="138"/>
      <c r="U56" s="139"/>
      <c r="V56" s="140"/>
      <c r="W56" s="138"/>
      <c r="X56" s="141"/>
      <c r="Y56" s="82"/>
      <c r="Z56" s="138"/>
      <c r="AA56" s="132"/>
      <c r="AB56" s="130"/>
      <c r="AC56" s="131"/>
      <c r="AD56" s="132"/>
      <c r="AE56" s="134"/>
      <c r="AG56" s="138"/>
      <c r="AH56" s="132"/>
      <c r="AI56" s="135"/>
      <c r="AJ56" s="131"/>
      <c r="AK56" s="132"/>
      <c r="AL56" s="134"/>
      <c r="AN56" s="138"/>
      <c r="AO56" s="132"/>
      <c r="AP56" s="135"/>
      <c r="AQ56" s="131"/>
      <c r="AR56" s="132"/>
      <c r="AS56" s="134"/>
      <c r="AU56" s="138"/>
      <c r="AV56" s="132"/>
      <c r="AW56" s="135"/>
      <c r="AX56" s="131"/>
      <c r="AY56" s="132"/>
      <c r="AZ56" s="134"/>
    </row>
    <row r="57" spans="1:52" x14ac:dyDescent="0.2">
      <c r="A57" s="1"/>
      <c r="B57" s="1"/>
      <c r="C57" s="127"/>
      <c r="D57" s="14"/>
      <c r="E57" s="22"/>
      <c r="F57" s="14"/>
      <c r="G57" s="34"/>
      <c r="H57" s="174"/>
      <c r="I57" s="171"/>
      <c r="J57" s="161"/>
      <c r="K57" s="155"/>
      <c r="M57" s="138"/>
      <c r="N57" s="130"/>
      <c r="O57" s="131"/>
      <c r="P57" s="132"/>
      <c r="Q57" s="133"/>
      <c r="S57" s="138"/>
      <c r="T57" s="138"/>
      <c r="U57" s="139"/>
      <c r="V57" s="140"/>
      <c r="W57" s="138"/>
      <c r="X57" s="141"/>
      <c r="Y57" s="82"/>
      <c r="Z57" s="138"/>
      <c r="AA57" s="132"/>
      <c r="AB57" s="130"/>
      <c r="AC57" s="131"/>
      <c r="AD57" s="132"/>
      <c r="AE57" s="134"/>
      <c r="AG57" s="138"/>
      <c r="AH57" s="132"/>
      <c r="AI57" s="135"/>
      <c r="AJ57" s="131"/>
      <c r="AK57" s="132"/>
      <c r="AL57" s="134"/>
      <c r="AN57" s="138"/>
      <c r="AO57" s="132"/>
      <c r="AP57" s="135"/>
      <c r="AQ57" s="131"/>
      <c r="AR57" s="132"/>
      <c r="AS57" s="134"/>
      <c r="AU57" s="138"/>
      <c r="AV57" s="132"/>
      <c r="AW57" s="135"/>
      <c r="AX57" s="131"/>
      <c r="AY57" s="132"/>
      <c r="AZ57" s="134"/>
    </row>
    <row r="58" spans="1:52" x14ac:dyDescent="0.2">
      <c r="A58" s="1">
        <v>9</v>
      </c>
      <c r="B58" s="1" t="s">
        <v>68</v>
      </c>
      <c r="C58" s="127">
        <v>2</v>
      </c>
      <c r="D58" s="14" t="s">
        <v>10</v>
      </c>
      <c r="E58" s="22">
        <v>1231</v>
      </c>
      <c r="F58" s="14" t="s">
        <v>10</v>
      </c>
      <c r="G58" s="34">
        <f>+E58*C58</f>
        <v>2462</v>
      </c>
      <c r="H58" s="174">
        <v>1231</v>
      </c>
      <c r="I58" s="194">
        <f t="shared" ref="I58" si="12">H58/G58</f>
        <v>0.5</v>
      </c>
      <c r="J58" s="160">
        <f>G58-H58</f>
        <v>1231</v>
      </c>
      <c r="K58" s="154">
        <v>1</v>
      </c>
      <c r="M58" s="138">
        <v>0</v>
      </c>
      <c r="N58" s="137">
        <f>J58*M58</f>
        <v>0</v>
      </c>
      <c r="O58" s="67"/>
      <c r="P58" s="69">
        <f>K58-M58</f>
        <v>1</v>
      </c>
      <c r="Q58" s="62">
        <f>J58-N58</f>
        <v>1231</v>
      </c>
      <c r="S58" s="138">
        <v>0</v>
      </c>
      <c r="T58" s="138">
        <f>S58-M58</f>
        <v>0</v>
      </c>
      <c r="U58" s="139">
        <f>T58*J58</f>
        <v>0</v>
      </c>
      <c r="V58" s="140"/>
      <c r="W58" s="138">
        <f>K58-M58-T58</f>
        <v>1</v>
      </c>
      <c r="X58" s="141">
        <f>J58-N58-U58</f>
        <v>1231</v>
      </c>
      <c r="Y58" s="82"/>
      <c r="Z58" s="138">
        <v>0</v>
      </c>
      <c r="AA58" s="136">
        <f>Z58-S58</f>
        <v>0</v>
      </c>
      <c r="AB58" s="53">
        <f>J58*AA58</f>
        <v>0</v>
      </c>
      <c r="AC58" s="67"/>
      <c r="AD58" s="69">
        <f>K58-M58-T58-AA58</f>
        <v>1</v>
      </c>
      <c r="AE58" s="56">
        <f>J58-N58-U58-AB58</f>
        <v>1231</v>
      </c>
      <c r="AG58" s="138">
        <v>0</v>
      </c>
      <c r="AH58" s="136">
        <f>AG58-Z58</f>
        <v>0</v>
      </c>
      <c r="AI58" s="55">
        <f>J58*AH58</f>
        <v>0</v>
      </c>
      <c r="AJ58" s="67"/>
      <c r="AK58" s="69">
        <f>K58-M58-T58-AA58-AH58</f>
        <v>1</v>
      </c>
      <c r="AL58" s="56">
        <f>Q58-U58-AB58-AI58</f>
        <v>1231</v>
      </c>
      <c r="AN58" s="138">
        <v>0</v>
      </c>
      <c r="AO58" s="136">
        <f>AN58-AG58</f>
        <v>0</v>
      </c>
      <c r="AP58" s="55">
        <f>J58*AO58</f>
        <v>0</v>
      </c>
      <c r="AQ58" s="67"/>
      <c r="AR58" s="69">
        <f>K58-M58-T58-AA58-AH58-AO58</f>
        <v>1</v>
      </c>
      <c r="AS58" s="56">
        <f>X58-AB58-AI58-AP58</f>
        <v>1231</v>
      </c>
      <c r="AU58" s="138">
        <v>0</v>
      </c>
      <c r="AV58" s="136">
        <f>AU58-AN58</f>
        <v>0</v>
      </c>
      <c r="AW58" s="55">
        <f>J58*AV58</f>
        <v>0</v>
      </c>
      <c r="AX58" s="67"/>
      <c r="AY58" s="69">
        <f>K58-M58-T58-AA58-AH58-AO58-AV58</f>
        <v>1</v>
      </c>
      <c r="AZ58" s="56">
        <f>J58-N58-U58-AB58-AI58-AP58-AW58</f>
        <v>1231</v>
      </c>
    </row>
    <row r="59" spans="1:52" x14ac:dyDescent="0.2">
      <c r="A59" s="1"/>
      <c r="B59" s="1"/>
      <c r="C59" s="127"/>
      <c r="D59" s="14"/>
      <c r="E59" s="22"/>
      <c r="F59" s="14"/>
      <c r="G59" s="34"/>
      <c r="H59" s="174"/>
      <c r="I59" s="166"/>
      <c r="J59" s="161"/>
      <c r="K59" s="154"/>
      <c r="M59" s="138"/>
      <c r="N59" s="130"/>
      <c r="O59" s="131"/>
      <c r="P59" s="132"/>
      <c r="Q59" s="133"/>
      <c r="S59" s="138"/>
      <c r="T59" s="138"/>
      <c r="U59" s="139"/>
      <c r="V59" s="140"/>
      <c r="W59" s="138"/>
      <c r="X59" s="141"/>
      <c r="Y59" s="82"/>
      <c r="Z59" s="138"/>
      <c r="AA59" s="132"/>
      <c r="AB59" s="130"/>
      <c r="AC59" s="131"/>
      <c r="AD59" s="132"/>
      <c r="AE59" s="134"/>
      <c r="AG59" s="138"/>
      <c r="AH59" s="132"/>
      <c r="AI59" s="135"/>
      <c r="AJ59" s="131"/>
      <c r="AK59" s="132"/>
      <c r="AL59" s="134"/>
      <c r="AN59" s="138"/>
      <c r="AO59" s="132"/>
      <c r="AP59" s="135"/>
      <c r="AQ59" s="131"/>
      <c r="AR59" s="132"/>
      <c r="AS59" s="134"/>
      <c r="AU59" s="138"/>
      <c r="AV59" s="132"/>
      <c r="AW59" s="135"/>
      <c r="AX59" s="131"/>
      <c r="AY59" s="132"/>
      <c r="AZ59" s="134"/>
    </row>
    <row r="60" spans="1:52" x14ac:dyDescent="0.2">
      <c r="A60" s="1">
        <v>10</v>
      </c>
      <c r="B60" s="1" t="s">
        <v>81</v>
      </c>
      <c r="C60" s="126">
        <v>2</v>
      </c>
      <c r="D60" s="11" t="s">
        <v>10</v>
      </c>
      <c r="E60" s="20">
        <v>1294</v>
      </c>
      <c r="F60" s="11" t="s">
        <v>10</v>
      </c>
      <c r="G60" s="34">
        <f>+E60*C60</f>
        <v>2588</v>
      </c>
      <c r="H60" s="174">
        <v>2588</v>
      </c>
      <c r="I60" s="166">
        <f t="shared" ref="I60" si="13">H60/G60</f>
        <v>1</v>
      </c>
      <c r="J60" s="160">
        <f>G60-H60</f>
        <v>0</v>
      </c>
      <c r="K60" s="154"/>
      <c r="M60" s="138"/>
      <c r="N60" s="130"/>
      <c r="O60" s="131"/>
      <c r="P60" s="132"/>
      <c r="Q60" s="133"/>
      <c r="S60" s="138"/>
      <c r="T60" s="138"/>
      <c r="U60" s="139"/>
      <c r="V60" s="140"/>
      <c r="W60" s="138"/>
      <c r="X60" s="141"/>
      <c r="Y60" s="82"/>
      <c r="Z60" s="138"/>
      <c r="AA60" s="132"/>
      <c r="AB60" s="130"/>
      <c r="AC60" s="131"/>
      <c r="AD60" s="132"/>
      <c r="AE60" s="134"/>
      <c r="AG60" s="138"/>
      <c r="AH60" s="132"/>
      <c r="AI60" s="135"/>
      <c r="AJ60" s="131"/>
      <c r="AK60" s="132"/>
      <c r="AL60" s="134"/>
      <c r="AN60" s="138"/>
      <c r="AO60" s="132"/>
      <c r="AP60" s="135"/>
      <c r="AQ60" s="131"/>
      <c r="AR60" s="132"/>
      <c r="AS60" s="134"/>
      <c r="AU60" s="138"/>
      <c r="AV60" s="132"/>
      <c r="AW60" s="135"/>
      <c r="AX60" s="131"/>
      <c r="AY60" s="132"/>
      <c r="AZ60" s="134"/>
    </row>
    <row r="61" spans="1:52" x14ac:dyDescent="0.2">
      <c r="A61" s="1"/>
      <c r="B61" s="1"/>
      <c r="C61" s="127"/>
      <c r="D61" s="14"/>
      <c r="E61" s="22"/>
      <c r="F61" s="14"/>
      <c r="G61" s="34"/>
      <c r="H61" s="174"/>
      <c r="I61" s="171"/>
      <c r="J61" s="161"/>
      <c r="K61" s="154"/>
      <c r="M61" s="138"/>
      <c r="N61" s="130"/>
      <c r="O61" s="131"/>
      <c r="P61" s="132"/>
      <c r="Q61" s="133"/>
      <c r="S61" s="138"/>
      <c r="T61" s="138"/>
      <c r="U61" s="139"/>
      <c r="V61" s="140"/>
      <c r="W61" s="138"/>
      <c r="X61" s="141"/>
      <c r="Y61" s="82"/>
      <c r="Z61" s="138"/>
      <c r="AA61" s="132"/>
      <c r="AB61" s="130"/>
      <c r="AC61" s="131"/>
      <c r="AD61" s="132"/>
      <c r="AE61" s="134"/>
      <c r="AG61" s="138"/>
      <c r="AH61" s="132"/>
      <c r="AI61" s="135"/>
      <c r="AJ61" s="131"/>
      <c r="AK61" s="132"/>
      <c r="AL61" s="134"/>
      <c r="AN61" s="138"/>
      <c r="AO61" s="132"/>
      <c r="AP61" s="135"/>
      <c r="AQ61" s="131"/>
      <c r="AR61" s="132"/>
      <c r="AS61" s="134"/>
      <c r="AU61" s="138"/>
      <c r="AV61" s="132"/>
      <c r="AW61" s="135"/>
      <c r="AX61" s="131"/>
      <c r="AY61" s="132"/>
      <c r="AZ61" s="134"/>
    </row>
    <row r="62" spans="1:52" x14ac:dyDescent="0.2">
      <c r="A62" s="1">
        <v>11</v>
      </c>
      <c r="B62" s="1" t="s">
        <v>82</v>
      </c>
      <c r="C62" s="127">
        <v>4</v>
      </c>
      <c r="D62" s="14" t="s">
        <v>10</v>
      </c>
      <c r="E62" s="22">
        <v>1968</v>
      </c>
      <c r="F62" s="14" t="s">
        <v>10</v>
      </c>
      <c r="G62" s="34">
        <f>+E62*C62</f>
        <v>7872</v>
      </c>
      <c r="H62" s="174">
        <v>7872</v>
      </c>
      <c r="I62" s="166">
        <f t="shared" ref="I62" si="14">H62/G62</f>
        <v>1</v>
      </c>
      <c r="J62" s="160">
        <f>G62-H62</f>
        <v>0</v>
      </c>
      <c r="K62" s="154"/>
      <c r="M62" s="138"/>
      <c r="N62" s="130"/>
      <c r="O62" s="131"/>
      <c r="P62" s="132"/>
      <c r="Q62" s="133"/>
      <c r="S62" s="138"/>
      <c r="T62" s="138"/>
      <c r="U62" s="139"/>
      <c r="V62" s="140"/>
      <c r="W62" s="138"/>
      <c r="X62" s="141"/>
      <c r="Y62" s="82"/>
      <c r="Z62" s="138"/>
      <c r="AA62" s="132"/>
      <c r="AB62" s="130"/>
      <c r="AC62" s="131"/>
      <c r="AD62" s="132"/>
      <c r="AE62" s="134"/>
      <c r="AG62" s="138"/>
      <c r="AH62" s="132"/>
      <c r="AI62" s="135"/>
      <c r="AJ62" s="131"/>
      <c r="AK62" s="132"/>
      <c r="AL62" s="134"/>
      <c r="AN62" s="138"/>
      <c r="AO62" s="132"/>
      <c r="AP62" s="135"/>
      <c r="AQ62" s="131"/>
      <c r="AR62" s="132"/>
      <c r="AS62" s="134"/>
      <c r="AU62" s="138"/>
      <c r="AV62" s="132"/>
      <c r="AW62" s="135"/>
      <c r="AX62" s="131"/>
      <c r="AY62" s="132"/>
      <c r="AZ62" s="134"/>
    </row>
    <row r="63" spans="1:52" x14ac:dyDescent="0.2">
      <c r="A63" s="1"/>
      <c r="B63" s="1"/>
      <c r="C63" s="127"/>
      <c r="D63" s="14"/>
      <c r="E63" s="22"/>
      <c r="F63" s="14"/>
      <c r="G63" s="34"/>
      <c r="H63" s="174"/>
      <c r="I63" s="171"/>
      <c r="J63" s="161"/>
      <c r="K63" s="155"/>
      <c r="M63" s="138"/>
      <c r="N63" s="130"/>
      <c r="O63" s="131"/>
      <c r="P63" s="132"/>
      <c r="Q63" s="133"/>
      <c r="S63" s="138"/>
      <c r="T63" s="138"/>
      <c r="U63" s="139"/>
      <c r="V63" s="140"/>
      <c r="W63" s="138"/>
      <c r="X63" s="141"/>
      <c r="Y63" s="82"/>
      <c r="Z63" s="138"/>
      <c r="AA63" s="132"/>
      <c r="AB63" s="130"/>
      <c r="AC63" s="131"/>
      <c r="AD63" s="132"/>
      <c r="AE63" s="134"/>
      <c r="AG63" s="138"/>
      <c r="AH63" s="132"/>
      <c r="AI63" s="135"/>
      <c r="AJ63" s="131"/>
      <c r="AK63" s="132"/>
      <c r="AL63" s="134"/>
      <c r="AN63" s="138"/>
      <c r="AO63" s="132"/>
      <c r="AP63" s="135"/>
      <c r="AQ63" s="131"/>
      <c r="AR63" s="132"/>
      <c r="AS63" s="134"/>
      <c r="AU63" s="138"/>
      <c r="AV63" s="132"/>
      <c r="AW63" s="135"/>
      <c r="AX63" s="131"/>
      <c r="AY63" s="132"/>
      <c r="AZ63" s="134"/>
    </row>
    <row r="64" spans="1:52" x14ac:dyDescent="0.2">
      <c r="A64" s="1">
        <v>12</v>
      </c>
      <c r="B64" s="1" t="s">
        <v>69</v>
      </c>
      <c r="C64" s="127">
        <v>1</v>
      </c>
      <c r="D64" s="14" t="s">
        <v>10</v>
      </c>
      <c r="E64" s="22">
        <v>1438</v>
      </c>
      <c r="F64" s="14" t="s">
        <v>10</v>
      </c>
      <c r="G64" s="34">
        <f>+E64*C64</f>
        <v>1438</v>
      </c>
      <c r="H64" s="174">
        <v>1438</v>
      </c>
      <c r="I64" s="166">
        <f t="shared" ref="I64" si="15">H64/G64</f>
        <v>1</v>
      </c>
      <c r="J64" s="160">
        <f>G64-H64</f>
        <v>0</v>
      </c>
      <c r="K64" s="154">
        <v>1</v>
      </c>
      <c r="M64" s="138">
        <v>0</v>
      </c>
      <c r="N64" s="137">
        <f>J64*M64</f>
        <v>0</v>
      </c>
      <c r="O64" s="67"/>
      <c r="P64" s="69">
        <f>K64-M64</f>
        <v>1</v>
      </c>
      <c r="Q64" s="62">
        <f>J64-N64</f>
        <v>0</v>
      </c>
      <c r="S64" s="138">
        <v>0</v>
      </c>
      <c r="T64" s="138">
        <f>S64-M64</f>
        <v>0</v>
      </c>
      <c r="U64" s="139">
        <f>T64*J64</f>
        <v>0</v>
      </c>
      <c r="V64" s="140"/>
      <c r="W64" s="138">
        <f>K64-M64-T64</f>
        <v>1</v>
      </c>
      <c r="X64" s="141">
        <f>J64-N64-U64</f>
        <v>0</v>
      </c>
      <c r="Y64" s="82"/>
      <c r="Z64" s="138">
        <v>0</v>
      </c>
      <c r="AA64" s="136">
        <f>Z64-S64</f>
        <v>0</v>
      </c>
      <c r="AB64" s="53">
        <f>J64*AA64</f>
        <v>0</v>
      </c>
      <c r="AC64" s="67"/>
      <c r="AD64" s="69">
        <f>K64-M64-T64-AA64</f>
        <v>1</v>
      </c>
      <c r="AE64" s="56">
        <f>J64-N64-U64-AB64</f>
        <v>0</v>
      </c>
      <c r="AG64" s="138">
        <v>0</v>
      </c>
      <c r="AH64" s="136">
        <f>AG64-Z64</f>
        <v>0</v>
      </c>
      <c r="AI64" s="55">
        <f>J64*AH64</f>
        <v>0</v>
      </c>
      <c r="AJ64" s="67"/>
      <c r="AK64" s="69">
        <f>K64-M64-T64-AA64-AH64</f>
        <v>1</v>
      </c>
      <c r="AL64" s="56">
        <f>Q64-U64-AB64-AI64</f>
        <v>0</v>
      </c>
      <c r="AN64" s="138">
        <v>0</v>
      </c>
      <c r="AO64" s="136">
        <f>AN64-AG64</f>
        <v>0</v>
      </c>
      <c r="AP64" s="55">
        <f>J64*AO64</f>
        <v>0</v>
      </c>
      <c r="AQ64" s="67"/>
      <c r="AR64" s="69">
        <f>K64-M64-T64-AA64-AH64-AO64</f>
        <v>1</v>
      </c>
      <c r="AS64" s="56">
        <f>X64-AB64-AI64-AP64</f>
        <v>0</v>
      </c>
      <c r="AU64" s="138">
        <v>0</v>
      </c>
      <c r="AV64" s="136">
        <f>AU64-AN64</f>
        <v>0</v>
      </c>
      <c r="AW64" s="55">
        <f>J64*AV64</f>
        <v>0</v>
      </c>
      <c r="AX64" s="67"/>
      <c r="AY64" s="69">
        <f>K64-M64-T64-AA64-AH64-AO64-AV64</f>
        <v>1</v>
      </c>
      <c r="AZ64" s="56">
        <f>J64-N64-U64-AB64-AI64-AP64-AW64</f>
        <v>0</v>
      </c>
    </row>
    <row r="65" spans="1:52" x14ac:dyDescent="0.2">
      <c r="A65" s="1"/>
      <c r="B65" s="1"/>
      <c r="C65" s="127"/>
      <c r="D65" s="14"/>
      <c r="E65" s="22"/>
      <c r="F65" s="14"/>
      <c r="G65" s="34"/>
      <c r="H65" s="174"/>
      <c r="I65" s="171"/>
      <c r="J65" s="161"/>
      <c r="K65" s="155"/>
      <c r="M65" s="138"/>
      <c r="N65" s="130"/>
      <c r="O65" s="131"/>
      <c r="P65" s="132"/>
      <c r="Q65" s="133"/>
      <c r="S65" s="138"/>
      <c r="T65" s="138"/>
      <c r="U65" s="139"/>
      <c r="V65" s="140"/>
      <c r="W65" s="138"/>
      <c r="X65" s="141"/>
      <c r="Y65" s="82"/>
      <c r="Z65" s="138"/>
      <c r="AA65" s="132"/>
      <c r="AB65" s="130"/>
      <c r="AC65" s="131"/>
      <c r="AD65" s="132"/>
      <c r="AE65" s="134"/>
      <c r="AG65" s="138"/>
      <c r="AH65" s="132"/>
      <c r="AI65" s="135"/>
      <c r="AJ65" s="131"/>
      <c r="AK65" s="132"/>
      <c r="AL65" s="134"/>
      <c r="AN65" s="138"/>
      <c r="AO65" s="132"/>
      <c r="AP65" s="135"/>
      <c r="AQ65" s="131"/>
      <c r="AR65" s="132"/>
      <c r="AS65" s="134"/>
      <c r="AU65" s="138"/>
      <c r="AV65" s="132"/>
      <c r="AW65" s="135"/>
      <c r="AX65" s="131"/>
      <c r="AY65" s="132"/>
      <c r="AZ65" s="134"/>
    </row>
    <row r="66" spans="1:52" x14ac:dyDescent="0.2">
      <c r="A66" s="1">
        <v>13</v>
      </c>
      <c r="B66" s="1" t="s">
        <v>45</v>
      </c>
      <c r="C66" s="127">
        <v>2</v>
      </c>
      <c r="D66" s="14" t="s">
        <v>10</v>
      </c>
      <c r="E66" s="22">
        <v>1046</v>
      </c>
      <c r="F66" s="14" t="s">
        <v>10</v>
      </c>
      <c r="G66" s="34">
        <f>+E66*C66</f>
        <v>2092</v>
      </c>
      <c r="H66" s="174">
        <v>2092</v>
      </c>
      <c r="I66" s="166">
        <f t="shared" ref="I66" si="16">H66/G66</f>
        <v>1</v>
      </c>
      <c r="J66" s="160">
        <f>G66-H66</f>
        <v>0</v>
      </c>
      <c r="K66" s="154">
        <v>1</v>
      </c>
      <c r="M66" s="138">
        <v>0</v>
      </c>
      <c r="N66" s="137">
        <f>J66*M66</f>
        <v>0</v>
      </c>
      <c r="O66" s="67"/>
      <c r="P66" s="69">
        <f>K66-M66</f>
        <v>1</v>
      </c>
      <c r="Q66" s="62">
        <f>J66-N66</f>
        <v>0</v>
      </c>
      <c r="S66" s="138">
        <v>0</v>
      </c>
      <c r="T66" s="138">
        <f>S66-M66</f>
        <v>0</v>
      </c>
      <c r="U66" s="139">
        <f>T66*J66</f>
        <v>0</v>
      </c>
      <c r="V66" s="140"/>
      <c r="W66" s="138">
        <f>K66-M66-T66</f>
        <v>1</v>
      </c>
      <c r="X66" s="141">
        <f>J66-N66-U66</f>
        <v>0</v>
      </c>
      <c r="Y66" s="82"/>
      <c r="Z66" s="138">
        <v>0</v>
      </c>
      <c r="AA66" s="136">
        <f>Z66-S66</f>
        <v>0</v>
      </c>
      <c r="AB66" s="53">
        <f>J66*AA66</f>
        <v>0</v>
      </c>
      <c r="AC66" s="67"/>
      <c r="AD66" s="69">
        <f>K66-M66-T66-AA66</f>
        <v>1</v>
      </c>
      <c r="AE66" s="56">
        <f>J66-N66-U66-AB66</f>
        <v>0</v>
      </c>
      <c r="AG66" s="138">
        <v>0</v>
      </c>
      <c r="AH66" s="136">
        <f>AG66-Z66</f>
        <v>0</v>
      </c>
      <c r="AI66" s="55">
        <f>J66*AH66</f>
        <v>0</v>
      </c>
      <c r="AJ66" s="67"/>
      <c r="AK66" s="69">
        <f>K66-M66-T66-AA66-AH66</f>
        <v>1</v>
      </c>
      <c r="AL66" s="56">
        <f>Q66-U66-AB66-AI66</f>
        <v>0</v>
      </c>
      <c r="AN66" s="138">
        <v>0</v>
      </c>
      <c r="AO66" s="136">
        <f>AN66-AG66</f>
        <v>0</v>
      </c>
      <c r="AP66" s="55">
        <f>J66*AO66</f>
        <v>0</v>
      </c>
      <c r="AQ66" s="67"/>
      <c r="AR66" s="69">
        <f>K66-M66-T66-AA66-AH66-AO66</f>
        <v>1</v>
      </c>
      <c r="AS66" s="56">
        <f>X66-AB66-AI66-AP66</f>
        <v>0</v>
      </c>
      <c r="AU66" s="138">
        <v>0</v>
      </c>
      <c r="AV66" s="136">
        <f>AU66-AN66</f>
        <v>0</v>
      </c>
      <c r="AW66" s="55">
        <f>J66*AV66</f>
        <v>0</v>
      </c>
      <c r="AX66" s="67"/>
      <c r="AY66" s="69">
        <f>K66-M66-T66-AA66-AH66-AO66-AV66</f>
        <v>1</v>
      </c>
      <c r="AZ66" s="56">
        <f>J66-N66-U66-AB66-AI66-AP66-AW66</f>
        <v>0</v>
      </c>
    </row>
    <row r="67" spans="1:52" x14ac:dyDescent="0.2">
      <c r="A67" s="1"/>
      <c r="B67" s="1"/>
      <c r="C67" s="127"/>
      <c r="D67" s="14"/>
      <c r="E67" s="22"/>
      <c r="F67" s="14"/>
      <c r="G67" s="34"/>
      <c r="H67" s="174"/>
      <c r="I67" s="171"/>
      <c r="J67" s="161"/>
      <c r="K67" s="155"/>
      <c r="M67" s="138"/>
      <c r="N67" s="130"/>
      <c r="O67" s="131"/>
      <c r="P67" s="132"/>
      <c r="Q67" s="133"/>
      <c r="S67" s="138"/>
      <c r="T67" s="138"/>
      <c r="U67" s="139"/>
      <c r="V67" s="140"/>
      <c r="W67" s="138"/>
      <c r="X67" s="141"/>
      <c r="Y67" s="82"/>
      <c r="Z67" s="138"/>
      <c r="AA67" s="132"/>
      <c r="AB67" s="130"/>
      <c r="AC67" s="131"/>
      <c r="AD67" s="132"/>
      <c r="AE67" s="134"/>
      <c r="AG67" s="138"/>
      <c r="AH67" s="132"/>
      <c r="AI67" s="135"/>
      <c r="AJ67" s="131"/>
      <c r="AK67" s="132"/>
      <c r="AL67" s="134"/>
      <c r="AN67" s="138"/>
      <c r="AO67" s="132"/>
      <c r="AP67" s="135"/>
      <c r="AQ67" s="131"/>
      <c r="AR67" s="132"/>
      <c r="AS67" s="134"/>
      <c r="AU67" s="138"/>
      <c r="AV67" s="132"/>
      <c r="AW67" s="135"/>
      <c r="AX67" s="131"/>
      <c r="AY67" s="132"/>
      <c r="AZ67" s="134"/>
    </row>
    <row r="68" spans="1:52" ht="17" thickBot="1" x14ac:dyDescent="0.25">
      <c r="A68" s="1">
        <v>14</v>
      </c>
      <c r="B68" s="1" t="s">
        <v>70</v>
      </c>
      <c r="C68" s="127">
        <v>2</v>
      </c>
      <c r="D68" s="14" t="s">
        <v>10</v>
      </c>
      <c r="E68" s="22">
        <v>600</v>
      </c>
      <c r="F68" s="14" t="s">
        <v>10</v>
      </c>
      <c r="G68" s="34">
        <f>+E68*C68</f>
        <v>1200</v>
      </c>
      <c r="H68" s="175">
        <v>0</v>
      </c>
      <c r="I68" s="168">
        <f>H68/G68</f>
        <v>0</v>
      </c>
      <c r="J68" s="160">
        <f>G68-H68</f>
        <v>1200</v>
      </c>
      <c r="K68" s="154">
        <v>1</v>
      </c>
      <c r="M68" s="138">
        <v>0</v>
      </c>
      <c r="N68" s="137">
        <f>J68*M68</f>
        <v>0</v>
      </c>
      <c r="O68" s="67"/>
      <c r="P68" s="69">
        <f>K68-M68</f>
        <v>1</v>
      </c>
      <c r="Q68" s="62">
        <f>J68-N68</f>
        <v>1200</v>
      </c>
      <c r="S68" s="138">
        <v>0</v>
      </c>
      <c r="T68" s="138">
        <f>S68-M68</f>
        <v>0</v>
      </c>
      <c r="U68" s="139">
        <f>T68*J68</f>
        <v>0</v>
      </c>
      <c r="V68" s="140"/>
      <c r="W68" s="138">
        <f>K68-M68-T68</f>
        <v>1</v>
      </c>
      <c r="X68" s="141">
        <f>J68-N68-U68</f>
        <v>1200</v>
      </c>
      <c r="Y68" s="82"/>
      <c r="Z68" s="138">
        <v>0</v>
      </c>
      <c r="AA68" s="136">
        <f>Z68-S68</f>
        <v>0</v>
      </c>
      <c r="AB68" s="53">
        <f>J68*AA68</f>
        <v>0</v>
      </c>
      <c r="AC68" s="67"/>
      <c r="AD68" s="69">
        <f>K68-M68-T68-AA68</f>
        <v>1</v>
      </c>
      <c r="AE68" s="56">
        <f>J68-N68-U68-AB68</f>
        <v>1200</v>
      </c>
      <c r="AG68" s="138">
        <v>0</v>
      </c>
      <c r="AH68" s="136">
        <f>AG68-Z68</f>
        <v>0</v>
      </c>
      <c r="AI68" s="55">
        <f>J68*AH68</f>
        <v>0</v>
      </c>
      <c r="AJ68" s="67"/>
      <c r="AK68" s="69">
        <f>K68-M68-T68-AA68-AH68</f>
        <v>1</v>
      </c>
      <c r="AL68" s="56">
        <f>Q68-U68-AB68-AI68</f>
        <v>1200</v>
      </c>
      <c r="AN68" s="138">
        <v>0</v>
      </c>
      <c r="AO68" s="136">
        <f>AN68-AG68</f>
        <v>0</v>
      </c>
      <c r="AP68" s="55">
        <f>J68*AO68</f>
        <v>0</v>
      </c>
      <c r="AQ68" s="67"/>
      <c r="AR68" s="69">
        <f>K68-M68-T68-AA68-AH68-AO68</f>
        <v>1</v>
      </c>
      <c r="AS68" s="56">
        <f>X68-AB68-AI68-AP68</f>
        <v>1200</v>
      </c>
      <c r="AU68" s="138">
        <v>0</v>
      </c>
      <c r="AV68" s="136">
        <f>AU68-AN68</f>
        <v>0</v>
      </c>
      <c r="AW68" s="55">
        <f>J68*AV68</f>
        <v>0</v>
      </c>
      <c r="AX68" s="67"/>
      <c r="AY68" s="69">
        <f>K68-M68-T68-AA68-AH68-AO68-AV68</f>
        <v>1</v>
      </c>
      <c r="AZ68" s="56">
        <f>J68-N68-U68-AB68-AI68-AP68-AW68</f>
        <v>1200</v>
      </c>
    </row>
    <row r="69" spans="1:52" s="123" customFormat="1" x14ac:dyDescent="0.2">
      <c r="A69" s="40"/>
      <c r="B69" s="40"/>
      <c r="C69" s="146"/>
      <c r="D69" s="147"/>
      <c r="E69" s="148"/>
      <c r="F69" s="147"/>
      <c r="G69" s="149"/>
      <c r="H69" s="149"/>
      <c r="I69" s="149"/>
      <c r="J69" s="150"/>
      <c r="K69" s="151"/>
      <c r="M69" s="132"/>
      <c r="N69" s="135"/>
      <c r="O69" s="135"/>
      <c r="P69" s="132"/>
      <c r="Q69" s="134"/>
      <c r="S69" s="132"/>
      <c r="T69" s="132"/>
      <c r="U69" s="135"/>
      <c r="V69" s="135"/>
      <c r="W69" s="132"/>
      <c r="X69" s="134"/>
      <c r="Y69" s="124"/>
      <c r="Z69" s="132"/>
      <c r="AA69" s="132"/>
      <c r="AB69" s="135"/>
      <c r="AC69" s="135"/>
      <c r="AD69" s="132"/>
      <c r="AE69" s="134"/>
      <c r="AG69" s="132"/>
      <c r="AH69" s="132"/>
      <c r="AI69" s="135"/>
      <c r="AJ69" s="135"/>
      <c r="AK69" s="132"/>
      <c r="AL69" s="134"/>
      <c r="AN69" s="132"/>
      <c r="AO69" s="132"/>
      <c r="AP69" s="135"/>
      <c r="AQ69" s="135"/>
      <c r="AR69" s="132"/>
      <c r="AS69" s="134"/>
      <c r="AU69" s="132"/>
      <c r="AV69" s="132"/>
      <c r="AW69" s="135"/>
      <c r="AX69" s="135"/>
      <c r="AY69" s="132"/>
      <c r="AZ69" s="134"/>
    </row>
    <row r="70" spans="1:52" ht="17" thickBot="1" x14ac:dyDescent="0.25">
      <c r="A70" s="1"/>
      <c r="B70" s="200" t="s">
        <v>65</v>
      </c>
      <c r="C70" s="200"/>
      <c r="D70" s="200"/>
      <c r="E70" s="200"/>
      <c r="F70" s="186" t="s">
        <v>9</v>
      </c>
      <c r="G70" s="16">
        <f>SUM(G42:G68)</f>
        <v>47509.25</v>
      </c>
      <c r="H70" s="16">
        <f>SUM(H42:H68)</f>
        <v>45078</v>
      </c>
      <c r="I70" s="16"/>
      <c r="J70" s="16">
        <f>SUM(J42:J68)</f>
        <v>2431.25</v>
      </c>
      <c r="K70" s="18"/>
      <c r="M70" s="70"/>
      <c r="N70" s="44">
        <f>SUM(N42:N68)</f>
        <v>0</v>
      </c>
      <c r="O70" s="44"/>
      <c r="P70" s="44"/>
      <c r="Q70" s="44">
        <f>SUM(Q42:Q68)</f>
        <v>2431.25</v>
      </c>
      <c r="S70" s="70"/>
      <c r="T70" s="18"/>
      <c r="U70" s="44">
        <f>SUM(U42:U68)</f>
        <v>0</v>
      </c>
      <c r="V70" s="44"/>
      <c r="W70" s="44"/>
      <c r="X70" s="44">
        <f>SUM(X42:X68)</f>
        <v>2431.25</v>
      </c>
      <c r="Z70" s="70"/>
      <c r="AA70" s="18"/>
      <c r="AB70" s="44">
        <f>SUM(AB42:AB68)</f>
        <v>0</v>
      </c>
      <c r="AC70" s="44"/>
      <c r="AD70" s="44"/>
      <c r="AE70" s="44">
        <f>SUM(AE42:AE68)</f>
        <v>2431.25</v>
      </c>
      <c r="AG70" s="70"/>
      <c r="AH70" s="18"/>
      <c r="AI70" s="44">
        <f>SUM(AI42:AI68)</f>
        <v>0</v>
      </c>
      <c r="AJ70" s="44"/>
      <c r="AK70" s="44"/>
      <c r="AL70" s="44">
        <f>SUM(AL42:AL68)</f>
        <v>2431.25</v>
      </c>
      <c r="AN70" s="70"/>
      <c r="AO70" s="18"/>
      <c r="AP70" s="44">
        <f>SUM(AP42:AP68)</f>
        <v>0</v>
      </c>
      <c r="AQ70" s="44"/>
      <c r="AR70" s="44"/>
      <c r="AS70" s="44">
        <f>SUM(AS42:AS68)</f>
        <v>2431.25</v>
      </c>
      <c r="AU70" s="70"/>
      <c r="AV70" s="18"/>
      <c r="AW70" s="44">
        <f>SUM(AW42:AW68)</f>
        <v>0</v>
      </c>
      <c r="AX70" s="44"/>
      <c r="AY70" s="44"/>
      <c r="AZ70" s="44">
        <f>SUM(AZ42:AZ68)</f>
        <v>2431.25</v>
      </c>
    </row>
    <row r="71" spans="1:52" ht="17" thickTop="1" x14ac:dyDescent="0.2">
      <c r="A71" s="1"/>
      <c r="B71" s="2"/>
      <c r="C71" s="4"/>
      <c r="D71" s="4"/>
      <c r="E71" s="8"/>
      <c r="F71" s="4"/>
      <c r="G71" s="9"/>
      <c r="H71" s="9"/>
      <c r="I71" s="9"/>
      <c r="J71" s="18"/>
      <c r="K71" s="18"/>
      <c r="M71" s="70"/>
      <c r="N71" s="70"/>
      <c r="O71" s="70"/>
      <c r="P71" s="70"/>
      <c r="Q71" s="83"/>
      <c r="S71" s="70"/>
      <c r="T71" s="18"/>
      <c r="U71" s="18"/>
      <c r="V71" s="18"/>
      <c r="W71" s="18"/>
      <c r="X71" s="59"/>
      <c r="Z71" s="70"/>
      <c r="AA71" s="18"/>
      <c r="AB71" s="18"/>
      <c r="AC71" s="18"/>
      <c r="AD71" s="18"/>
      <c r="AE71" s="59"/>
      <c r="AG71" s="70"/>
      <c r="AH71" s="18"/>
      <c r="AI71" s="18"/>
      <c r="AJ71" s="18"/>
      <c r="AK71" s="18"/>
      <c r="AL71" s="59"/>
      <c r="AN71" s="70"/>
      <c r="AO71" s="18"/>
      <c r="AP71" s="18"/>
      <c r="AQ71" s="18"/>
      <c r="AR71" s="18"/>
      <c r="AS71" s="59"/>
      <c r="AU71" s="70"/>
      <c r="AV71" s="18"/>
      <c r="AW71" s="18"/>
      <c r="AX71" s="18"/>
      <c r="AY71" s="18"/>
      <c r="AZ71" s="59"/>
    </row>
    <row r="72" spans="1:52" x14ac:dyDescent="0.2">
      <c r="A72" s="1"/>
      <c r="B72" s="2"/>
      <c r="C72" s="4"/>
      <c r="D72" s="4"/>
      <c r="E72" s="8"/>
      <c r="F72" s="4"/>
      <c r="G72" s="9"/>
      <c r="H72" s="9"/>
      <c r="I72" s="9"/>
      <c r="J72" s="18"/>
      <c r="K72" s="18"/>
      <c r="M72" s="70"/>
      <c r="N72" s="70"/>
      <c r="O72" s="70"/>
      <c r="P72" s="70"/>
      <c r="Q72" s="83"/>
      <c r="S72" s="70"/>
      <c r="T72" s="18"/>
      <c r="U72" s="18"/>
      <c r="V72" s="18"/>
      <c r="W72" s="18"/>
      <c r="X72" s="59"/>
      <c r="Z72" s="70"/>
      <c r="AA72" s="18"/>
      <c r="AB72" s="18"/>
      <c r="AC72" s="18"/>
      <c r="AD72" s="18"/>
      <c r="AE72" s="59"/>
      <c r="AG72" s="70"/>
      <c r="AH72" s="18"/>
      <c r="AI72" s="18"/>
      <c r="AJ72" s="18"/>
      <c r="AK72" s="18"/>
      <c r="AL72" s="59"/>
      <c r="AN72" s="70"/>
      <c r="AO72" s="18"/>
      <c r="AP72" s="18"/>
      <c r="AQ72" s="18"/>
      <c r="AR72" s="18"/>
      <c r="AS72" s="59"/>
      <c r="AU72" s="70"/>
      <c r="AV72" s="18"/>
      <c r="AW72" s="18"/>
      <c r="AX72" s="18"/>
      <c r="AY72" s="18"/>
      <c r="AZ72" s="59"/>
    </row>
    <row r="73" spans="1:52" x14ac:dyDescent="0.2">
      <c r="A73" s="1"/>
      <c r="B73" s="2" t="s">
        <v>41</v>
      </c>
      <c r="C73" s="3" t="s">
        <v>2</v>
      </c>
      <c r="D73" s="4"/>
      <c r="E73" s="5" t="s">
        <v>3</v>
      </c>
      <c r="F73" s="4"/>
      <c r="G73" s="6" t="s">
        <v>4</v>
      </c>
      <c r="H73" s="6" t="s">
        <v>4</v>
      </c>
      <c r="I73" s="6"/>
      <c r="J73" s="18"/>
      <c r="K73" s="18"/>
      <c r="M73" s="85"/>
      <c r="N73" s="70"/>
      <c r="O73" s="70"/>
      <c r="P73" s="70"/>
      <c r="Q73" s="83"/>
      <c r="S73" s="85"/>
      <c r="T73" s="2"/>
      <c r="U73" s="18"/>
      <c r="V73" s="18"/>
      <c r="W73" s="18"/>
      <c r="X73" s="59"/>
      <c r="Z73" s="85"/>
      <c r="AA73" s="2"/>
      <c r="AB73" s="18"/>
      <c r="AC73" s="18"/>
      <c r="AD73" s="18"/>
      <c r="AE73" s="59"/>
      <c r="AG73" s="85"/>
      <c r="AH73" s="2"/>
      <c r="AI73" s="18"/>
      <c r="AJ73" s="18"/>
      <c r="AK73" s="18"/>
      <c r="AL73" s="59"/>
      <c r="AN73" s="85"/>
      <c r="AO73" s="2"/>
      <c r="AP73" s="18"/>
      <c r="AQ73" s="18"/>
      <c r="AR73" s="18"/>
      <c r="AS73" s="59"/>
      <c r="AU73" s="85"/>
      <c r="AV73" s="2"/>
      <c r="AW73" s="18"/>
      <c r="AX73" s="18"/>
      <c r="AY73" s="18"/>
      <c r="AZ73" s="59"/>
    </row>
    <row r="74" spans="1:52" ht="17" thickBot="1" x14ac:dyDescent="0.25">
      <c r="A74" s="1"/>
      <c r="B74" s="2"/>
      <c r="C74" s="4"/>
      <c r="D74" s="4"/>
      <c r="E74" s="8"/>
      <c r="F74" s="4"/>
      <c r="G74" s="9"/>
      <c r="H74" s="9"/>
      <c r="I74" s="9"/>
      <c r="J74" s="18"/>
      <c r="K74" s="18"/>
      <c r="M74" s="70"/>
      <c r="N74" s="70"/>
      <c r="O74" s="70"/>
      <c r="P74" s="70"/>
      <c r="Q74" s="83"/>
      <c r="S74" s="70"/>
      <c r="T74" s="18"/>
      <c r="U74" s="2"/>
      <c r="V74" s="18"/>
      <c r="W74" s="18"/>
      <c r="X74" s="59"/>
      <c r="Y74" s="91"/>
      <c r="Z74" s="70"/>
      <c r="AA74" s="18"/>
      <c r="AB74" s="2"/>
      <c r="AC74" s="18"/>
      <c r="AD74" s="18"/>
      <c r="AE74" s="59"/>
      <c r="AG74" s="70"/>
      <c r="AH74" s="18"/>
      <c r="AI74" s="2"/>
      <c r="AJ74" s="18"/>
      <c r="AK74" s="18"/>
      <c r="AL74" s="59"/>
      <c r="AN74" s="70"/>
      <c r="AO74" s="18"/>
      <c r="AP74" s="2"/>
      <c r="AQ74" s="18"/>
      <c r="AR74" s="18"/>
      <c r="AS74" s="59"/>
      <c r="AU74" s="70"/>
      <c r="AV74" s="18"/>
      <c r="AW74" s="2"/>
      <c r="AX74" s="18"/>
      <c r="AY74" s="18"/>
      <c r="AZ74" s="59"/>
    </row>
    <row r="75" spans="1:52" s="123" customFormat="1" x14ac:dyDescent="0.2">
      <c r="A75" s="1">
        <v>1</v>
      </c>
      <c r="B75" s="1" t="s">
        <v>42</v>
      </c>
      <c r="C75" s="126">
        <v>1092</v>
      </c>
      <c r="D75" s="10" t="s">
        <v>8</v>
      </c>
      <c r="E75" s="90">
        <v>38.549999999999997</v>
      </c>
      <c r="F75" s="10" t="s">
        <v>8</v>
      </c>
      <c r="G75" s="172">
        <f>+E75*C75</f>
        <v>42096.6</v>
      </c>
      <c r="H75" s="173">
        <v>42097</v>
      </c>
      <c r="I75" s="170">
        <f>H75/G75</f>
        <v>1.0000095019550272</v>
      </c>
      <c r="J75" s="128">
        <f>G75-H75</f>
        <v>-0.40000000000145519</v>
      </c>
      <c r="K75" s="122">
        <v>1</v>
      </c>
      <c r="M75" s="181">
        <v>0</v>
      </c>
      <c r="N75" s="55">
        <f>J75*M75</f>
        <v>0</v>
      </c>
      <c r="O75" s="67"/>
      <c r="P75" s="69">
        <f>K75-M75</f>
        <v>1</v>
      </c>
      <c r="Q75" s="56">
        <f>J75-N75</f>
        <v>-0.40000000000145519</v>
      </c>
      <c r="S75" s="181">
        <v>0</v>
      </c>
      <c r="T75" s="69">
        <f>S75-M75</f>
        <v>0</v>
      </c>
      <c r="U75" s="55">
        <f>T75*J75</f>
        <v>0</v>
      </c>
      <c r="V75" s="67"/>
      <c r="W75" s="69">
        <f>K75-M75-T75</f>
        <v>1</v>
      </c>
      <c r="X75" s="56">
        <f>J75-N75-U75</f>
        <v>-0.40000000000145519</v>
      </c>
      <c r="Y75" s="124"/>
      <c r="Z75" s="181">
        <v>0</v>
      </c>
      <c r="AA75" s="69">
        <f>Z75-S75</f>
        <v>0</v>
      </c>
      <c r="AB75" s="55">
        <f>J75*AA75</f>
        <v>0</v>
      </c>
      <c r="AC75" s="67"/>
      <c r="AD75" s="69">
        <f>K75-M75-T75-AA75</f>
        <v>1</v>
      </c>
      <c r="AE75" s="56">
        <f>J75-N75-U75-AB75</f>
        <v>-0.40000000000145519</v>
      </c>
      <c r="AG75" s="181">
        <v>0</v>
      </c>
      <c r="AH75" s="69">
        <f>AG75-Z75</f>
        <v>0</v>
      </c>
      <c r="AI75" s="55">
        <f>J75*AH75</f>
        <v>0</v>
      </c>
      <c r="AJ75" s="67"/>
      <c r="AK75" s="69">
        <f>K75-M75-T75-AA75-AH75</f>
        <v>1</v>
      </c>
      <c r="AL75" s="56">
        <f>Q75-U75-AB75-AI75</f>
        <v>-0.40000000000145519</v>
      </c>
      <c r="AN75" s="181">
        <v>0</v>
      </c>
      <c r="AO75" s="69">
        <f>AN75-AG75</f>
        <v>0</v>
      </c>
      <c r="AP75" s="55">
        <f>J75*AO75</f>
        <v>0</v>
      </c>
      <c r="AQ75" s="67"/>
      <c r="AR75" s="69">
        <f>K75-M75-T75-AA75-AO75</f>
        <v>1</v>
      </c>
      <c r="AS75" s="56">
        <f>X75-AB75-AI75-AP75</f>
        <v>-0.40000000000145519</v>
      </c>
      <c r="AU75" s="181">
        <v>0</v>
      </c>
      <c r="AV75" s="69">
        <f>AU75-AN75</f>
        <v>0</v>
      </c>
      <c r="AW75" s="55">
        <f>R75*AV75</f>
        <v>0</v>
      </c>
      <c r="AX75" s="67"/>
      <c r="AY75" s="69">
        <f>K75-M75-T75-AA75-AH75-AO75-AV75</f>
        <v>1</v>
      </c>
      <c r="AZ75" s="56">
        <f>AE75-AI75-AP75-AW75</f>
        <v>-0.40000000000145519</v>
      </c>
    </row>
    <row r="76" spans="1:52" x14ac:dyDescent="0.2">
      <c r="A76" s="1"/>
      <c r="B76" s="1"/>
      <c r="C76" s="126"/>
      <c r="D76" s="10"/>
      <c r="E76" s="90"/>
      <c r="F76" s="10"/>
      <c r="G76" s="172"/>
      <c r="H76" s="174"/>
      <c r="I76" s="166"/>
      <c r="J76" s="125"/>
      <c r="K76" s="153"/>
      <c r="M76" s="182"/>
      <c r="N76" s="42"/>
      <c r="O76" s="68"/>
      <c r="P76" s="41"/>
      <c r="Q76" s="63"/>
      <c r="S76" s="182"/>
      <c r="T76" s="54"/>
      <c r="U76" s="42"/>
      <c r="V76" s="68"/>
      <c r="W76" s="41"/>
      <c r="X76" s="63"/>
      <c r="Z76" s="182"/>
      <c r="AA76" s="54"/>
      <c r="AB76" s="42"/>
      <c r="AC76" s="68"/>
      <c r="AD76" s="41"/>
      <c r="AE76" s="63"/>
      <c r="AG76" s="182"/>
      <c r="AH76" s="54"/>
      <c r="AI76" s="41"/>
      <c r="AJ76" s="68"/>
      <c r="AK76" s="69"/>
      <c r="AL76" s="57"/>
      <c r="AN76" s="182"/>
      <c r="AO76" s="54"/>
      <c r="AP76" s="41"/>
      <c r="AQ76" s="68"/>
      <c r="AR76" s="41"/>
      <c r="AS76" s="57"/>
      <c r="AU76" s="182"/>
      <c r="AV76" s="54"/>
      <c r="AW76" s="41"/>
      <c r="AX76" s="68"/>
      <c r="AY76" s="69"/>
      <c r="AZ76" s="57"/>
    </row>
    <row r="77" spans="1:52" x14ac:dyDescent="0.2">
      <c r="A77" s="1">
        <v>2</v>
      </c>
      <c r="B77" s="1" t="s">
        <v>59</v>
      </c>
      <c r="C77" s="126">
        <v>10</v>
      </c>
      <c r="D77" s="10" t="s">
        <v>10</v>
      </c>
      <c r="E77" s="129">
        <v>965</v>
      </c>
      <c r="F77" s="10" t="s">
        <v>10</v>
      </c>
      <c r="G77" s="172">
        <f>+E77*C77</f>
        <v>9650</v>
      </c>
      <c r="H77" s="174">
        <v>9650</v>
      </c>
      <c r="I77" s="166">
        <f t="shared" ref="I77:I83" si="17">H77/G77</f>
        <v>1</v>
      </c>
      <c r="J77" s="128">
        <f>G77-H77</f>
        <v>0</v>
      </c>
      <c r="K77" s="122">
        <v>1</v>
      </c>
      <c r="M77" s="183">
        <v>0</v>
      </c>
      <c r="N77" s="53">
        <f>J77*M77</f>
        <v>0</v>
      </c>
      <c r="O77" s="67"/>
      <c r="P77" s="69">
        <f>K77-M77</f>
        <v>1</v>
      </c>
      <c r="Q77" s="62">
        <f>J77-N77</f>
        <v>0</v>
      </c>
      <c r="S77" s="183">
        <v>0</v>
      </c>
      <c r="T77" s="69">
        <f>S77-M77</f>
        <v>0</v>
      </c>
      <c r="U77" s="53">
        <f>T77*J77</f>
        <v>0</v>
      </c>
      <c r="V77" s="67"/>
      <c r="W77" s="69">
        <f>K77-M77-T77</f>
        <v>1</v>
      </c>
      <c r="X77" s="56">
        <f>J77-N77-U77</f>
        <v>0</v>
      </c>
      <c r="Y77" s="82"/>
      <c r="Z77" s="183">
        <v>0</v>
      </c>
      <c r="AA77" s="69">
        <f>Z77-S77</f>
        <v>0</v>
      </c>
      <c r="AB77" s="53">
        <f>J77*AA77</f>
        <v>0</v>
      </c>
      <c r="AC77" s="67"/>
      <c r="AD77" s="69">
        <f>K77-M77-T77-AA77</f>
        <v>1</v>
      </c>
      <c r="AE77" s="56">
        <f>J77-N77-U77-AB77</f>
        <v>0</v>
      </c>
      <c r="AG77" s="183">
        <v>0</v>
      </c>
      <c r="AH77" s="69">
        <f>AG77-Z77</f>
        <v>0</v>
      </c>
      <c r="AI77" s="55">
        <f>J77*AH77</f>
        <v>0</v>
      </c>
      <c r="AJ77" s="67"/>
      <c r="AK77" s="69">
        <f>K77-M77-T77-AA77-AH77</f>
        <v>1</v>
      </c>
      <c r="AL77" s="56">
        <f>Q77-U77-AB77-AI77</f>
        <v>0</v>
      </c>
      <c r="AN77" s="183">
        <v>0</v>
      </c>
      <c r="AO77" s="69">
        <f>AN77-AG77</f>
        <v>0</v>
      </c>
      <c r="AP77" s="55">
        <f>J77*AO77</f>
        <v>0</v>
      </c>
      <c r="AQ77" s="67"/>
      <c r="AR77" s="69">
        <f>K77-M77-T77-AA77-AH77-AO77</f>
        <v>1</v>
      </c>
      <c r="AS77" s="56">
        <f>X77-AB77-AI77-AP77</f>
        <v>0</v>
      </c>
      <c r="AU77" s="183">
        <v>0</v>
      </c>
      <c r="AV77" s="69">
        <f>AU77-AN77</f>
        <v>0</v>
      </c>
      <c r="AW77" s="55">
        <f>J77*AV77</f>
        <v>0</v>
      </c>
      <c r="AX77" s="67"/>
      <c r="AY77" s="69">
        <f>K77-M77-T77-AA77-AH77-AO77-AV77</f>
        <v>1</v>
      </c>
      <c r="AZ77" s="56">
        <f>J77-N77-U77-AB77-AI77-AP77-AW77</f>
        <v>0</v>
      </c>
    </row>
    <row r="78" spans="1:52" x14ac:dyDescent="0.2">
      <c r="A78" s="1"/>
      <c r="B78" s="1"/>
      <c r="C78" s="126"/>
      <c r="D78" s="10"/>
      <c r="E78" s="90"/>
      <c r="F78" s="10"/>
      <c r="G78" s="172"/>
      <c r="H78" s="174"/>
      <c r="I78" s="166"/>
      <c r="J78" s="125"/>
      <c r="K78" s="153"/>
      <c r="M78" s="182"/>
      <c r="N78" s="42"/>
      <c r="O78" s="68"/>
      <c r="P78" s="41"/>
      <c r="Q78" s="63"/>
      <c r="S78" s="182"/>
      <c r="T78" s="54"/>
      <c r="U78" s="42"/>
      <c r="V78" s="68"/>
      <c r="W78" s="41"/>
      <c r="X78" s="63"/>
      <c r="Z78" s="182"/>
      <c r="AA78" s="54"/>
      <c r="AB78" s="42"/>
      <c r="AC78" s="68"/>
      <c r="AD78" s="41"/>
      <c r="AE78" s="63"/>
      <c r="AG78" s="182"/>
      <c r="AH78" s="54"/>
      <c r="AI78" s="41"/>
      <c r="AJ78" s="68"/>
      <c r="AK78" s="69"/>
      <c r="AL78" s="57"/>
      <c r="AN78" s="182"/>
      <c r="AO78" s="54"/>
      <c r="AP78" s="41"/>
      <c r="AQ78" s="68"/>
      <c r="AR78" s="41"/>
      <c r="AS78" s="57"/>
      <c r="AU78" s="182"/>
      <c r="AV78" s="54"/>
      <c r="AW78" s="41"/>
      <c r="AX78" s="68"/>
      <c r="AY78" s="69"/>
      <c r="AZ78" s="57"/>
    </row>
    <row r="79" spans="1:52" x14ac:dyDescent="0.2">
      <c r="A79" s="1">
        <v>3</v>
      </c>
      <c r="B79" s="1" t="s">
        <v>43</v>
      </c>
      <c r="C79" s="126">
        <v>4</v>
      </c>
      <c r="D79" s="10" t="s">
        <v>10</v>
      </c>
      <c r="E79" s="90">
        <v>3813</v>
      </c>
      <c r="F79" s="10" t="s">
        <v>10</v>
      </c>
      <c r="G79" s="172">
        <f>+E79*C79</f>
        <v>15252</v>
      </c>
      <c r="H79" s="174">
        <v>15252</v>
      </c>
      <c r="I79" s="166">
        <f t="shared" ref="I79" si="18">H79/G79</f>
        <v>1</v>
      </c>
      <c r="J79" s="128">
        <f>G79-H79</f>
        <v>0</v>
      </c>
      <c r="K79" s="122">
        <v>1</v>
      </c>
      <c r="M79" s="183">
        <v>0</v>
      </c>
      <c r="N79" s="53">
        <f>J79*M79</f>
        <v>0</v>
      </c>
      <c r="O79" s="67"/>
      <c r="P79" s="69">
        <f>K79-M79</f>
        <v>1</v>
      </c>
      <c r="Q79" s="62">
        <f>J79-N79</f>
        <v>0</v>
      </c>
      <c r="S79" s="183">
        <v>0</v>
      </c>
      <c r="T79" s="69">
        <f>S79-M79</f>
        <v>0</v>
      </c>
      <c r="U79" s="53">
        <f>T79*J79</f>
        <v>0</v>
      </c>
      <c r="V79" s="67"/>
      <c r="W79" s="69">
        <f>K79-M79-T79</f>
        <v>1</v>
      </c>
      <c r="X79" s="56">
        <f>J79-N79-U79</f>
        <v>0</v>
      </c>
      <c r="Y79" s="82"/>
      <c r="Z79" s="183">
        <v>0</v>
      </c>
      <c r="AA79" s="69">
        <f>Z79-S79</f>
        <v>0</v>
      </c>
      <c r="AB79" s="53">
        <f>J79*AA79</f>
        <v>0</v>
      </c>
      <c r="AC79" s="67"/>
      <c r="AD79" s="69">
        <f>K79-M79-T79-AA79</f>
        <v>1</v>
      </c>
      <c r="AE79" s="56">
        <f>J79-N79-U79-AB79</f>
        <v>0</v>
      </c>
      <c r="AG79" s="183">
        <v>0</v>
      </c>
      <c r="AH79" s="69">
        <f>AG79-Z79</f>
        <v>0</v>
      </c>
      <c r="AI79" s="55">
        <f>J79*AH79</f>
        <v>0</v>
      </c>
      <c r="AJ79" s="67"/>
      <c r="AK79" s="69">
        <f>K79-M79-T79-AA79-AH79</f>
        <v>1</v>
      </c>
      <c r="AL79" s="56">
        <f>Q79-U79-AB79-AI79</f>
        <v>0</v>
      </c>
      <c r="AN79" s="183">
        <v>0</v>
      </c>
      <c r="AO79" s="69">
        <f>AN79-AG79</f>
        <v>0</v>
      </c>
      <c r="AP79" s="55">
        <f>J79*AO79</f>
        <v>0</v>
      </c>
      <c r="AQ79" s="67"/>
      <c r="AR79" s="69">
        <f>K79-M79-T79-AA79-AH79-AO79</f>
        <v>1</v>
      </c>
      <c r="AS79" s="56">
        <f>X79-AB79-AI79-AP79</f>
        <v>0</v>
      </c>
      <c r="AU79" s="183">
        <v>0</v>
      </c>
      <c r="AV79" s="69">
        <f>AU79-AN79</f>
        <v>0</v>
      </c>
      <c r="AW79" s="55">
        <f>J79*AV79</f>
        <v>0</v>
      </c>
      <c r="AX79" s="67"/>
      <c r="AY79" s="69">
        <f>K79-M79-T79-AA79-AH79-AO79-AV79</f>
        <v>1</v>
      </c>
      <c r="AZ79" s="56">
        <f>J79-N79-U79-AB79-AI79-AP79-AW79</f>
        <v>0</v>
      </c>
    </row>
    <row r="80" spans="1:52" x14ac:dyDescent="0.2">
      <c r="A80" s="1"/>
      <c r="B80" s="1"/>
      <c r="C80" s="126"/>
      <c r="D80" s="10"/>
      <c r="E80" s="90"/>
      <c r="F80" s="10"/>
      <c r="G80" s="172"/>
      <c r="H80" s="174"/>
      <c r="I80" s="166"/>
      <c r="J80" s="125"/>
      <c r="K80" s="153"/>
      <c r="M80" s="182"/>
      <c r="N80" s="42"/>
      <c r="O80" s="68"/>
      <c r="P80" s="41"/>
      <c r="Q80" s="63"/>
      <c r="S80" s="182"/>
      <c r="T80" s="54"/>
      <c r="U80" s="42"/>
      <c r="V80" s="68"/>
      <c r="W80" s="41"/>
      <c r="X80" s="63"/>
      <c r="Z80" s="182"/>
      <c r="AA80" s="54"/>
      <c r="AB80" s="42"/>
      <c r="AC80" s="68"/>
      <c r="AD80" s="41"/>
      <c r="AE80" s="63"/>
      <c r="AG80" s="182"/>
      <c r="AH80" s="54"/>
      <c r="AI80" s="41"/>
      <c r="AJ80" s="68"/>
      <c r="AK80" s="69"/>
      <c r="AL80" s="57"/>
      <c r="AN80" s="182"/>
      <c r="AO80" s="54"/>
      <c r="AP80" s="41"/>
      <c r="AQ80" s="68"/>
      <c r="AR80" s="41"/>
      <c r="AS80" s="57"/>
      <c r="AU80" s="182"/>
      <c r="AV80" s="54"/>
      <c r="AW80" s="41"/>
      <c r="AX80" s="68"/>
      <c r="AY80" s="69"/>
      <c r="AZ80" s="57"/>
    </row>
    <row r="81" spans="1:52" x14ac:dyDescent="0.2">
      <c r="A81" s="1">
        <v>4</v>
      </c>
      <c r="B81" s="1" t="s">
        <v>43</v>
      </c>
      <c r="C81" s="126">
        <v>1</v>
      </c>
      <c r="D81" s="10" t="s">
        <v>10</v>
      </c>
      <c r="E81" s="90">
        <v>5159</v>
      </c>
      <c r="F81" s="10" t="s">
        <v>10</v>
      </c>
      <c r="G81" s="172">
        <f>+E81*C81</f>
        <v>5159</v>
      </c>
      <c r="H81" s="174">
        <v>5139</v>
      </c>
      <c r="I81" s="166">
        <f t="shared" ref="I81" si="19">H81/G81</f>
        <v>0.99612327970536929</v>
      </c>
      <c r="J81" s="128">
        <f>G81-H81</f>
        <v>20</v>
      </c>
      <c r="K81" s="122">
        <v>1</v>
      </c>
      <c r="M81" s="183">
        <v>0</v>
      </c>
      <c r="N81" s="53">
        <f>J81*M81</f>
        <v>0</v>
      </c>
      <c r="O81" s="67"/>
      <c r="P81" s="69">
        <f>K81-M81</f>
        <v>1</v>
      </c>
      <c r="Q81" s="62">
        <f>J81-N81</f>
        <v>20</v>
      </c>
      <c r="S81" s="183">
        <v>0</v>
      </c>
      <c r="T81" s="69">
        <f>S81-M81</f>
        <v>0</v>
      </c>
      <c r="U81" s="53">
        <f>T81*J81</f>
        <v>0</v>
      </c>
      <c r="V81" s="67"/>
      <c r="W81" s="69">
        <f>K81-M81-T81</f>
        <v>1</v>
      </c>
      <c r="X81" s="56">
        <f>J81-N81-U81</f>
        <v>20</v>
      </c>
      <c r="Y81" s="82"/>
      <c r="Z81" s="183">
        <v>0</v>
      </c>
      <c r="AA81" s="69">
        <f>Z81-S81</f>
        <v>0</v>
      </c>
      <c r="AB81" s="53">
        <f>J81*AA81</f>
        <v>0</v>
      </c>
      <c r="AC81" s="67"/>
      <c r="AD81" s="69">
        <f>K81-M81-T81-AA81</f>
        <v>1</v>
      </c>
      <c r="AE81" s="56">
        <f>J81-N81-U81-AB81</f>
        <v>20</v>
      </c>
      <c r="AG81" s="183">
        <v>0</v>
      </c>
      <c r="AH81" s="69">
        <f>AG81-Z81</f>
        <v>0</v>
      </c>
      <c r="AI81" s="55">
        <f>J81*AH81</f>
        <v>0</v>
      </c>
      <c r="AJ81" s="67"/>
      <c r="AK81" s="69">
        <f>K81-M81-T81-AA81-AH81</f>
        <v>1</v>
      </c>
      <c r="AL81" s="56">
        <f>Q81-U81-AB81-AI81</f>
        <v>20</v>
      </c>
      <c r="AN81" s="183">
        <v>0</v>
      </c>
      <c r="AO81" s="69">
        <f>AN81-AG81</f>
        <v>0</v>
      </c>
      <c r="AP81" s="55">
        <f>J81*AO81</f>
        <v>0</v>
      </c>
      <c r="AQ81" s="67"/>
      <c r="AR81" s="69">
        <f>K81-M81-T81-AA81-AH81-AO81</f>
        <v>1</v>
      </c>
      <c r="AS81" s="56">
        <f>X81-AB81-AI81-AP81</f>
        <v>20</v>
      </c>
      <c r="AU81" s="183">
        <v>0</v>
      </c>
      <c r="AV81" s="69">
        <f>AU81-AN81</f>
        <v>0</v>
      </c>
      <c r="AW81" s="55">
        <f>J81*AV81</f>
        <v>0</v>
      </c>
      <c r="AX81" s="67"/>
      <c r="AY81" s="69">
        <f>K81-M81-T81-AA81-AH81-AO81-AV81</f>
        <v>1</v>
      </c>
      <c r="AZ81" s="56">
        <f>J81-N81-U81-AB81-AI81-AP81-AW81</f>
        <v>20</v>
      </c>
    </row>
    <row r="82" spans="1:52" x14ac:dyDescent="0.2">
      <c r="A82" s="1"/>
      <c r="B82" s="1"/>
      <c r="C82" s="126"/>
      <c r="D82" s="10"/>
      <c r="E82" s="90"/>
      <c r="F82" s="10"/>
      <c r="G82" s="34"/>
      <c r="H82" s="174"/>
      <c r="I82" s="166"/>
      <c r="J82" s="125"/>
      <c r="K82" s="153"/>
      <c r="M82" s="182"/>
      <c r="N82" s="42"/>
      <c r="O82" s="68"/>
      <c r="P82" s="41"/>
      <c r="Q82" s="63"/>
      <c r="S82" s="182"/>
      <c r="T82" s="54"/>
      <c r="U82" s="42"/>
      <c r="V82" s="68"/>
      <c r="W82" s="41"/>
      <c r="X82" s="63"/>
      <c r="Z82" s="182"/>
      <c r="AA82" s="54"/>
      <c r="AB82" s="42"/>
      <c r="AC82" s="68"/>
      <c r="AD82" s="41"/>
      <c r="AE82" s="63"/>
      <c r="AG82" s="182"/>
      <c r="AH82" s="54"/>
      <c r="AI82" s="41"/>
      <c r="AJ82" s="68"/>
      <c r="AK82" s="69"/>
      <c r="AL82" s="57"/>
      <c r="AN82" s="182"/>
      <c r="AO82" s="54"/>
      <c r="AP82" s="41"/>
      <c r="AQ82" s="68"/>
      <c r="AR82" s="41"/>
      <c r="AS82" s="57"/>
      <c r="AU82" s="182"/>
      <c r="AV82" s="54"/>
      <c r="AW82" s="41"/>
      <c r="AX82" s="68"/>
      <c r="AY82" s="69"/>
      <c r="AZ82" s="57"/>
    </row>
    <row r="83" spans="1:52" x14ac:dyDescent="0.2">
      <c r="A83" s="1">
        <v>5</v>
      </c>
      <c r="B83" s="1" t="s">
        <v>83</v>
      </c>
      <c r="C83" s="126">
        <v>1092</v>
      </c>
      <c r="D83" s="10" t="s">
        <v>10</v>
      </c>
      <c r="E83" s="90">
        <v>1.5</v>
      </c>
      <c r="F83" s="10" t="s">
        <v>10</v>
      </c>
      <c r="G83" s="34">
        <f>+E83*C83</f>
        <v>1638</v>
      </c>
      <c r="H83" s="174">
        <v>1638</v>
      </c>
      <c r="I83" s="166">
        <f t="shared" si="17"/>
        <v>1</v>
      </c>
      <c r="J83" s="128">
        <v>0</v>
      </c>
      <c r="K83" s="122">
        <v>1</v>
      </c>
      <c r="M83" s="183">
        <v>0</v>
      </c>
      <c r="N83" s="53">
        <f>J83*M83</f>
        <v>0</v>
      </c>
      <c r="O83" s="67"/>
      <c r="P83" s="69">
        <f>K83-M83</f>
        <v>1</v>
      </c>
      <c r="Q83" s="62">
        <f>J83-N83</f>
        <v>0</v>
      </c>
      <c r="S83" s="183">
        <v>0</v>
      </c>
      <c r="T83" s="69">
        <f>S83-M83</f>
        <v>0</v>
      </c>
      <c r="U83" s="53">
        <f>T83*J83</f>
        <v>0</v>
      </c>
      <c r="V83" s="67"/>
      <c r="W83" s="69">
        <f>K83-M83-T83</f>
        <v>1</v>
      </c>
      <c r="X83" s="56">
        <f>J83-N83-U83</f>
        <v>0</v>
      </c>
      <c r="Y83" s="82"/>
      <c r="Z83" s="183">
        <v>0</v>
      </c>
      <c r="AA83" s="69">
        <f>Z83-S83</f>
        <v>0</v>
      </c>
      <c r="AB83" s="53">
        <f>J83*AA83</f>
        <v>0</v>
      </c>
      <c r="AC83" s="67"/>
      <c r="AD83" s="69">
        <f>K83-M83-T83-AA83</f>
        <v>1</v>
      </c>
      <c r="AE83" s="56">
        <f>J83-N83-U83-AB83</f>
        <v>0</v>
      </c>
      <c r="AG83" s="183">
        <v>0</v>
      </c>
      <c r="AH83" s="69">
        <f>AG83-Z83</f>
        <v>0</v>
      </c>
      <c r="AI83" s="55">
        <f>J83*AH83</f>
        <v>0</v>
      </c>
      <c r="AJ83" s="67"/>
      <c r="AK83" s="69">
        <f>K83-M83-T83-AA83-AH83</f>
        <v>1</v>
      </c>
      <c r="AL83" s="56">
        <f>Q83-U83-AB83-AI83</f>
        <v>0</v>
      </c>
      <c r="AN83" s="183">
        <v>0</v>
      </c>
      <c r="AO83" s="69">
        <f>AN83-AG83</f>
        <v>0</v>
      </c>
      <c r="AP83" s="55">
        <f>J83*AO83</f>
        <v>0</v>
      </c>
      <c r="AQ83" s="67"/>
      <c r="AR83" s="69">
        <f>K83-M83-T83-AA83-AH83-AO83</f>
        <v>1</v>
      </c>
      <c r="AS83" s="56">
        <f>X83-AB83-AI83-AP83</f>
        <v>0</v>
      </c>
      <c r="AU83" s="183">
        <v>0</v>
      </c>
      <c r="AV83" s="69">
        <f>AU83-AN83</f>
        <v>0</v>
      </c>
      <c r="AW83" s="55">
        <f>J83*AV83</f>
        <v>0</v>
      </c>
      <c r="AX83" s="67"/>
      <c r="AY83" s="69">
        <f>K83-M83-T83-AA83-AH83-AO83-AV83</f>
        <v>1</v>
      </c>
      <c r="AZ83" s="56">
        <f>J83-N83-U83-AB83-AI83-AP83-AW83</f>
        <v>0</v>
      </c>
    </row>
    <row r="84" spans="1:52" x14ac:dyDescent="0.2">
      <c r="A84" s="1"/>
      <c r="B84" s="1"/>
      <c r="C84" s="126"/>
      <c r="D84" s="10"/>
      <c r="E84" s="90"/>
      <c r="F84" s="10"/>
      <c r="G84" s="33"/>
      <c r="H84" s="174"/>
      <c r="I84" s="166"/>
      <c r="J84" s="125"/>
      <c r="K84" s="151"/>
      <c r="M84" s="192"/>
      <c r="N84" s="130"/>
      <c r="O84" s="131"/>
      <c r="P84" s="132"/>
      <c r="Q84" s="133"/>
      <c r="S84" s="192"/>
      <c r="T84" s="132"/>
      <c r="U84" s="130"/>
      <c r="V84" s="131"/>
      <c r="W84" s="132"/>
      <c r="X84" s="134"/>
      <c r="Y84" s="82"/>
      <c r="Z84" s="192"/>
      <c r="AA84" s="132"/>
      <c r="AB84" s="130"/>
      <c r="AC84" s="131"/>
      <c r="AD84" s="132"/>
      <c r="AE84" s="134"/>
      <c r="AG84" s="192"/>
      <c r="AH84" s="132"/>
      <c r="AI84" s="135"/>
      <c r="AJ84" s="131"/>
      <c r="AK84" s="132"/>
      <c r="AL84" s="134"/>
      <c r="AN84" s="192"/>
      <c r="AO84" s="132"/>
      <c r="AP84" s="135"/>
      <c r="AQ84" s="131"/>
      <c r="AR84" s="132"/>
      <c r="AS84" s="134"/>
      <c r="AU84" s="192"/>
      <c r="AV84" s="132"/>
      <c r="AW84" s="135"/>
      <c r="AX84" s="131"/>
      <c r="AY84" s="132"/>
      <c r="AZ84" s="134"/>
    </row>
    <row r="85" spans="1:52" ht="17" thickBot="1" x14ac:dyDescent="0.25">
      <c r="A85" s="1">
        <v>6</v>
      </c>
      <c r="B85" s="1" t="s">
        <v>70</v>
      </c>
      <c r="C85" s="126">
        <v>5</v>
      </c>
      <c r="D85" s="10" t="s">
        <v>10</v>
      </c>
      <c r="E85" s="90">
        <v>600</v>
      </c>
      <c r="F85" s="10" t="s">
        <v>10</v>
      </c>
      <c r="G85" s="34">
        <f>+E85*C85</f>
        <v>3000</v>
      </c>
      <c r="H85" s="175">
        <v>0</v>
      </c>
      <c r="I85" s="168">
        <f>H85/G85</f>
        <v>0</v>
      </c>
      <c r="J85" s="160">
        <f>G85-H85</f>
        <v>3000</v>
      </c>
      <c r="K85" s="154">
        <v>1</v>
      </c>
      <c r="M85" s="138">
        <v>0</v>
      </c>
      <c r="N85" s="137">
        <f>J85*M85</f>
        <v>0</v>
      </c>
      <c r="O85" s="67"/>
      <c r="P85" s="69">
        <f>K85-M85</f>
        <v>1</v>
      </c>
      <c r="Q85" s="62">
        <f>J85-N85</f>
        <v>3000</v>
      </c>
      <c r="S85" s="138">
        <v>0</v>
      </c>
      <c r="T85" s="138">
        <f>S85-M85</f>
        <v>0</v>
      </c>
      <c r="U85" s="139">
        <f>T85*J85</f>
        <v>0</v>
      </c>
      <c r="V85" s="140"/>
      <c r="W85" s="138">
        <f>K85-M85-T85</f>
        <v>1</v>
      </c>
      <c r="X85" s="141">
        <f>J85-N85-U85</f>
        <v>3000</v>
      </c>
      <c r="Y85" s="82"/>
      <c r="Z85" s="138">
        <v>0</v>
      </c>
      <c r="AA85" s="136">
        <f>Z85-S85</f>
        <v>0</v>
      </c>
      <c r="AB85" s="53">
        <f>J85*AA85</f>
        <v>0</v>
      </c>
      <c r="AC85" s="67"/>
      <c r="AD85" s="69">
        <f>K85-M85-T85-AA85</f>
        <v>1</v>
      </c>
      <c r="AE85" s="56">
        <f>J85-N85-U85-AB85</f>
        <v>3000</v>
      </c>
      <c r="AG85" s="138">
        <v>0</v>
      </c>
      <c r="AH85" s="136">
        <f>AG85-Z85</f>
        <v>0</v>
      </c>
      <c r="AI85" s="55">
        <f>J85*AH85</f>
        <v>0</v>
      </c>
      <c r="AJ85" s="67"/>
      <c r="AK85" s="69">
        <f>K85-M85-T85-AA85-AH85</f>
        <v>1</v>
      </c>
      <c r="AL85" s="56">
        <f>Q85-U85-AB85-AI85</f>
        <v>3000</v>
      </c>
      <c r="AN85" s="138">
        <v>0</v>
      </c>
      <c r="AO85" s="136">
        <f>AN85-AG85</f>
        <v>0</v>
      </c>
      <c r="AP85" s="55">
        <f>J85*AO85</f>
        <v>0</v>
      </c>
      <c r="AQ85" s="67"/>
      <c r="AR85" s="69">
        <f>K85-M85-T85-AA85-AH85-AO85</f>
        <v>1</v>
      </c>
      <c r="AS85" s="56">
        <f>X85-AB85-AI85-AP85</f>
        <v>3000</v>
      </c>
      <c r="AU85" s="138">
        <v>0</v>
      </c>
      <c r="AV85" s="136">
        <f>AU85-AN85</f>
        <v>0</v>
      </c>
      <c r="AW85" s="55">
        <f>J85*AV85</f>
        <v>0</v>
      </c>
      <c r="AX85" s="67"/>
      <c r="AY85" s="69">
        <f>K85-M85-T85-AA85-AH85-AO85-AV85</f>
        <v>1</v>
      </c>
      <c r="AZ85" s="56">
        <f>J85-N85-U85-AB85-AI85-AP85-AW85</f>
        <v>3000</v>
      </c>
    </row>
    <row r="86" spans="1:52" x14ac:dyDescent="0.2">
      <c r="A86" s="1"/>
      <c r="B86" s="1"/>
      <c r="C86" s="30"/>
      <c r="D86" s="31"/>
      <c r="E86" s="32"/>
      <c r="F86" s="31"/>
      <c r="G86" s="33"/>
      <c r="H86" s="33"/>
      <c r="I86" s="33"/>
      <c r="J86" s="18"/>
      <c r="K86" s="18"/>
      <c r="M86" s="70"/>
      <c r="N86" s="78"/>
      <c r="O86" s="78"/>
      <c r="P86" s="78"/>
      <c r="Q86" s="81"/>
      <c r="S86" s="70"/>
      <c r="T86" s="18"/>
      <c r="U86" s="43"/>
      <c r="V86" s="43"/>
      <c r="W86" s="43"/>
      <c r="X86" s="58"/>
      <c r="Z86" s="70"/>
      <c r="AA86" s="18"/>
      <c r="AB86" s="43"/>
      <c r="AC86" s="43"/>
      <c r="AD86" s="43"/>
      <c r="AE86" s="58"/>
      <c r="AG86" s="70"/>
      <c r="AH86" s="18"/>
      <c r="AI86" s="43"/>
      <c r="AJ86" s="43"/>
      <c r="AK86" s="43"/>
      <c r="AL86" s="58"/>
      <c r="AN86" s="70"/>
      <c r="AO86" s="18"/>
      <c r="AP86" s="43"/>
      <c r="AQ86" s="43"/>
      <c r="AR86" s="43"/>
      <c r="AS86" s="58"/>
      <c r="AU86" s="70"/>
      <c r="AV86" s="18"/>
      <c r="AW86" s="43"/>
      <c r="AX86" s="43"/>
      <c r="AY86" s="43"/>
      <c r="AZ86" s="58"/>
    </row>
    <row r="87" spans="1:52" ht="17" thickBot="1" x14ac:dyDescent="0.25">
      <c r="A87" s="1"/>
      <c r="B87" s="200" t="s">
        <v>41</v>
      </c>
      <c r="C87" s="200"/>
      <c r="D87" s="200"/>
      <c r="E87" s="200"/>
      <c r="F87" s="89" t="s">
        <v>9</v>
      </c>
      <c r="G87" s="16">
        <f>SUM(G75:G85)</f>
        <v>76795.600000000006</v>
      </c>
      <c r="H87" s="16">
        <f>SUM(H75:H85)</f>
        <v>73776</v>
      </c>
      <c r="I87" s="16"/>
      <c r="J87" s="16">
        <f>SUM(J75:J85)</f>
        <v>3019.5999999999985</v>
      </c>
      <c r="K87" s="18"/>
      <c r="M87" s="70"/>
      <c r="N87" s="44">
        <f>SUM(N75:N83)</f>
        <v>0</v>
      </c>
      <c r="O87" s="44"/>
      <c r="P87" s="44"/>
      <c r="Q87" s="44">
        <f>SUM(Q75:Q83)</f>
        <v>19.599999999998545</v>
      </c>
      <c r="S87" s="70"/>
      <c r="T87" s="18"/>
      <c r="U87" s="44">
        <f>SUM(U75:U83)</f>
        <v>0</v>
      </c>
      <c r="V87" s="44"/>
      <c r="W87" s="44"/>
      <c r="X87" s="44">
        <f>SUM(X75:X83)</f>
        <v>19.599999999998545</v>
      </c>
      <c r="Z87" s="70"/>
      <c r="AA87" s="18"/>
      <c r="AB87" s="44">
        <f>SUM(AB75:AB83)</f>
        <v>0</v>
      </c>
      <c r="AC87" s="44"/>
      <c r="AD87" s="44"/>
      <c r="AE87" s="44">
        <f>SUM(AE75:AE83)</f>
        <v>19.599999999998545</v>
      </c>
      <c r="AG87" s="70"/>
      <c r="AH87" s="18"/>
      <c r="AI87" s="44">
        <f>SUM(AI75:AI83)</f>
        <v>0</v>
      </c>
      <c r="AJ87" s="44"/>
      <c r="AK87" s="44"/>
      <c r="AL87" s="44">
        <f>SUM(AL75:AL83)</f>
        <v>19.599999999998545</v>
      </c>
      <c r="AN87" s="70"/>
      <c r="AO87" s="18"/>
      <c r="AP87" s="44">
        <f>SUM(AP75:AP83)</f>
        <v>0</v>
      </c>
      <c r="AQ87" s="44"/>
      <c r="AR87" s="44"/>
      <c r="AS87" s="44">
        <f>SUM(AS75:AS83)</f>
        <v>19.599999999998545</v>
      </c>
      <c r="AU87" s="70"/>
      <c r="AV87" s="18"/>
      <c r="AW87" s="44">
        <f>SUM(AW75:AW83)</f>
        <v>0</v>
      </c>
      <c r="AX87" s="44"/>
      <c r="AY87" s="44"/>
      <c r="AZ87" s="44">
        <f>SUM(AZ75:AZ83)</f>
        <v>19.599999999998545</v>
      </c>
    </row>
    <row r="88" spans="1:52" ht="17" thickTop="1" x14ac:dyDescent="0.2">
      <c r="A88" s="1"/>
      <c r="B88" s="27"/>
      <c r="C88" s="27"/>
      <c r="D88" s="27"/>
      <c r="E88" s="27"/>
      <c r="F88" s="28"/>
      <c r="G88" s="29"/>
      <c r="H88" s="29"/>
      <c r="I88" s="29"/>
      <c r="J88" s="142"/>
      <c r="K88" s="18"/>
      <c r="M88" s="70"/>
      <c r="N88" s="82"/>
      <c r="O88" s="82"/>
      <c r="P88" s="82"/>
      <c r="Q88" s="82"/>
      <c r="S88" s="70"/>
      <c r="T88" s="18"/>
      <c r="U88" s="82"/>
      <c r="V88" s="82"/>
      <c r="W88" s="82"/>
      <c r="X88" s="82"/>
      <c r="Z88" s="70"/>
      <c r="AA88" s="18"/>
      <c r="AB88" s="82"/>
      <c r="AC88" s="82"/>
      <c r="AD88" s="82"/>
      <c r="AE88" s="82"/>
      <c r="AG88" s="70"/>
      <c r="AH88" s="18"/>
      <c r="AI88" s="82"/>
      <c r="AJ88" s="82"/>
      <c r="AK88" s="82"/>
      <c r="AL88" s="82"/>
      <c r="AN88" s="70"/>
      <c r="AO88" s="18"/>
      <c r="AP88" s="82"/>
      <c r="AQ88" s="82"/>
      <c r="AR88" s="82"/>
      <c r="AS88" s="82"/>
      <c r="AU88" s="70"/>
      <c r="AV88" s="18"/>
      <c r="AW88" s="82"/>
      <c r="AX88" s="82"/>
      <c r="AY88" s="82"/>
      <c r="AZ88" s="82"/>
    </row>
    <row r="89" spans="1:52" x14ac:dyDescent="0.2">
      <c r="A89" s="1"/>
      <c r="B89" s="2" t="s">
        <v>48</v>
      </c>
      <c r="C89" s="3" t="s">
        <v>2</v>
      </c>
      <c r="D89" s="4"/>
      <c r="E89" s="5" t="s">
        <v>3</v>
      </c>
      <c r="F89" s="4"/>
      <c r="G89" s="6" t="s">
        <v>4</v>
      </c>
      <c r="H89" s="6" t="s">
        <v>4</v>
      </c>
      <c r="I89" s="6"/>
      <c r="J89" s="18"/>
      <c r="K89" s="18"/>
      <c r="M89" s="85"/>
      <c r="N89" s="70"/>
      <c r="O89" s="70"/>
      <c r="P89" s="70"/>
      <c r="Q89" s="83"/>
      <c r="S89" s="85"/>
      <c r="T89" s="2"/>
      <c r="U89" s="18"/>
      <c r="V89" s="18"/>
      <c r="W89" s="18"/>
      <c r="X89" s="59"/>
      <c r="Z89" s="85"/>
      <c r="AA89" s="2"/>
      <c r="AB89" s="18"/>
      <c r="AC89" s="18"/>
      <c r="AD89" s="18"/>
      <c r="AE89" s="59"/>
      <c r="AG89" s="85"/>
      <c r="AH89" s="2"/>
      <c r="AI89" s="18"/>
      <c r="AJ89" s="18"/>
      <c r="AK89" s="18"/>
      <c r="AL89" s="59"/>
      <c r="AN89" s="85"/>
      <c r="AO89" s="2"/>
      <c r="AP89" s="18"/>
      <c r="AQ89" s="18"/>
      <c r="AR89" s="18"/>
      <c r="AS89" s="59"/>
      <c r="AU89" s="85"/>
      <c r="AV89" s="2"/>
      <c r="AW89" s="18"/>
      <c r="AX89" s="18"/>
      <c r="AY89" s="18"/>
      <c r="AZ89" s="59"/>
    </row>
    <row r="90" spans="1:52" ht="17" thickBot="1" x14ac:dyDescent="0.25">
      <c r="A90" s="1"/>
      <c r="B90" s="2"/>
      <c r="C90" s="4"/>
      <c r="D90" s="4"/>
      <c r="E90" s="8"/>
      <c r="F90" s="4"/>
      <c r="G90" s="9"/>
      <c r="H90" s="9"/>
      <c r="I90" s="9"/>
      <c r="J90" s="18"/>
      <c r="K90" s="18"/>
      <c r="M90" s="70"/>
      <c r="N90" s="70"/>
      <c r="O90" s="70"/>
      <c r="P90" s="70"/>
      <c r="Q90" s="83"/>
      <c r="S90" s="70"/>
      <c r="T90" s="18"/>
      <c r="U90" s="18"/>
      <c r="V90" s="18"/>
      <c r="W90" s="18"/>
      <c r="X90" s="59"/>
      <c r="Z90" s="70"/>
      <c r="AA90" s="18"/>
      <c r="AB90" s="18"/>
      <c r="AC90" s="18"/>
      <c r="AD90" s="18"/>
      <c r="AE90" s="59"/>
      <c r="AG90" s="70"/>
      <c r="AH90" s="18"/>
      <c r="AI90" s="18"/>
      <c r="AJ90" s="18"/>
      <c r="AK90" s="18"/>
      <c r="AL90" s="59"/>
      <c r="AN90" s="70"/>
      <c r="AO90" s="18"/>
      <c r="AP90" s="18"/>
      <c r="AQ90" s="18"/>
      <c r="AR90" s="18"/>
      <c r="AS90" s="59"/>
      <c r="AU90" s="70"/>
      <c r="AV90" s="18"/>
      <c r="AW90" s="18"/>
      <c r="AX90" s="18"/>
      <c r="AY90" s="18"/>
      <c r="AZ90" s="59"/>
    </row>
    <row r="91" spans="1:52" x14ac:dyDescent="0.2">
      <c r="A91" s="1">
        <v>1</v>
      </c>
      <c r="B91" s="1" t="s">
        <v>61</v>
      </c>
      <c r="C91" s="126">
        <v>700</v>
      </c>
      <c r="D91" s="11" t="s">
        <v>8</v>
      </c>
      <c r="E91" s="20">
        <v>45.52</v>
      </c>
      <c r="F91" s="11" t="s">
        <v>8</v>
      </c>
      <c r="G91" s="34">
        <f>+E91*C91</f>
        <v>31864.000000000004</v>
      </c>
      <c r="H91" s="173">
        <v>31864</v>
      </c>
      <c r="I91" s="170">
        <f t="shared" ref="I91:I103" si="20">H91/G91</f>
        <v>0.99999999999999989</v>
      </c>
      <c r="J91" s="160">
        <f>G91-H91</f>
        <v>0</v>
      </c>
      <c r="K91" s="154">
        <v>1</v>
      </c>
      <c r="M91" s="183">
        <v>0</v>
      </c>
      <c r="N91" s="137">
        <f>J91*M91</f>
        <v>0</v>
      </c>
      <c r="O91" s="67"/>
      <c r="P91" s="69">
        <f>K91-M91</f>
        <v>1</v>
      </c>
      <c r="Q91" s="62">
        <f>J91-N91</f>
        <v>0</v>
      </c>
      <c r="S91" s="183">
        <v>0</v>
      </c>
      <c r="T91" s="138">
        <f>S91-M91</f>
        <v>0</v>
      </c>
      <c r="U91" s="139">
        <f>T91*J91</f>
        <v>0</v>
      </c>
      <c r="V91" s="140"/>
      <c r="W91" s="138">
        <f>K91-M91-T91</f>
        <v>1</v>
      </c>
      <c r="X91" s="141">
        <f>J91-N91-U91</f>
        <v>0</v>
      </c>
      <c r="Y91" s="82"/>
      <c r="Z91" s="183">
        <v>0</v>
      </c>
      <c r="AA91" s="136">
        <f>Z91-S91</f>
        <v>0</v>
      </c>
      <c r="AB91" s="53">
        <f>J91*AA91</f>
        <v>0</v>
      </c>
      <c r="AC91" s="67"/>
      <c r="AD91" s="69">
        <f>K91-M91-T91-AA91</f>
        <v>1</v>
      </c>
      <c r="AE91" s="56">
        <f>J91-N91-U91-AB91</f>
        <v>0</v>
      </c>
      <c r="AG91" s="183">
        <v>0</v>
      </c>
      <c r="AH91" s="136">
        <f>AG91-Z91</f>
        <v>0</v>
      </c>
      <c r="AI91" s="55">
        <f>J91*AH91</f>
        <v>0</v>
      </c>
      <c r="AJ91" s="67"/>
      <c r="AK91" s="69">
        <f>K91-M91-T91-AA91-AH91</f>
        <v>1</v>
      </c>
      <c r="AL91" s="56">
        <f>Q91-U91-AB91-AI91</f>
        <v>0</v>
      </c>
      <c r="AN91" s="183">
        <v>0</v>
      </c>
      <c r="AO91" s="136">
        <f>AN91-AG91</f>
        <v>0</v>
      </c>
      <c r="AP91" s="55">
        <f>J91*AO91</f>
        <v>0</v>
      </c>
      <c r="AQ91" s="67"/>
      <c r="AR91" s="69">
        <f>K91-M91-T91-AA91-AH91-AO91</f>
        <v>1</v>
      </c>
      <c r="AS91" s="56">
        <f>X91-AB91-AI91-AP91</f>
        <v>0</v>
      </c>
      <c r="AU91" s="183">
        <v>0</v>
      </c>
      <c r="AV91" s="136">
        <f>AU91-AN91</f>
        <v>0</v>
      </c>
      <c r="AW91" s="55">
        <f>J91*AV91</f>
        <v>0</v>
      </c>
      <c r="AX91" s="67"/>
      <c r="AY91" s="69">
        <f>K91-M91-T91-AA91-AH91-AO91-AV91</f>
        <v>1</v>
      </c>
      <c r="AZ91" s="56">
        <f>J91-N91-U91-AB91-AI91-AP91-AW91</f>
        <v>0</v>
      </c>
    </row>
    <row r="92" spans="1:52" x14ac:dyDescent="0.2">
      <c r="A92" s="1"/>
      <c r="B92" s="1"/>
      <c r="C92" s="127"/>
      <c r="D92" s="14"/>
      <c r="E92" s="22"/>
      <c r="F92" s="14"/>
      <c r="G92" s="34"/>
      <c r="H92" s="174"/>
      <c r="I92" s="166"/>
      <c r="J92" s="162"/>
      <c r="K92" s="155"/>
      <c r="M92" s="182"/>
      <c r="N92" s="130"/>
      <c r="O92" s="131"/>
      <c r="P92" s="132"/>
      <c r="Q92" s="133"/>
      <c r="S92" s="182"/>
      <c r="T92" s="138"/>
      <c r="U92" s="139"/>
      <c r="V92" s="140"/>
      <c r="W92" s="138"/>
      <c r="X92" s="141"/>
      <c r="Y92" s="82"/>
      <c r="Z92" s="182"/>
      <c r="AA92" s="132"/>
      <c r="AB92" s="130"/>
      <c r="AC92" s="131"/>
      <c r="AD92" s="132"/>
      <c r="AE92" s="134"/>
      <c r="AG92" s="182"/>
      <c r="AH92" s="132"/>
      <c r="AI92" s="135"/>
      <c r="AJ92" s="131"/>
      <c r="AK92" s="132"/>
      <c r="AL92" s="134"/>
      <c r="AN92" s="182"/>
      <c r="AO92" s="132"/>
      <c r="AP92" s="135"/>
      <c r="AQ92" s="131"/>
      <c r="AR92" s="132"/>
      <c r="AS92" s="134"/>
      <c r="AU92" s="182"/>
      <c r="AV92" s="132"/>
      <c r="AW92" s="135"/>
      <c r="AX92" s="131"/>
      <c r="AY92" s="132"/>
      <c r="AZ92" s="134"/>
    </row>
    <row r="93" spans="1:52" x14ac:dyDescent="0.2">
      <c r="A93" s="1">
        <v>2</v>
      </c>
      <c r="B93" s="1" t="s">
        <v>44</v>
      </c>
      <c r="C93" s="126">
        <v>0</v>
      </c>
      <c r="D93" s="11" t="s">
        <v>10</v>
      </c>
      <c r="E93" s="20">
        <v>2163</v>
      </c>
      <c r="F93" s="11" t="s">
        <v>10</v>
      </c>
      <c r="G93" s="34">
        <v>2296</v>
      </c>
      <c r="H93" s="174">
        <v>2296</v>
      </c>
      <c r="I93" s="166">
        <f>H93/G93</f>
        <v>1</v>
      </c>
      <c r="J93" s="160">
        <f>G93-H93</f>
        <v>0</v>
      </c>
      <c r="K93" s="154">
        <v>1</v>
      </c>
      <c r="M93" s="183">
        <v>0</v>
      </c>
      <c r="N93" s="137">
        <f>J93*M93</f>
        <v>0</v>
      </c>
      <c r="O93" s="67"/>
      <c r="P93" s="69">
        <f>K93-M93</f>
        <v>1</v>
      </c>
      <c r="Q93" s="62">
        <f>J93-N93</f>
        <v>0</v>
      </c>
      <c r="S93" s="183">
        <v>0</v>
      </c>
      <c r="T93" s="138">
        <f>S93-M93</f>
        <v>0</v>
      </c>
      <c r="U93" s="139">
        <f>T93*J93</f>
        <v>0</v>
      </c>
      <c r="V93" s="140"/>
      <c r="W93" s="138">
        <f>K93-M93-T93</f>
        <v>1</v>
      </c>
      <c r="X93" s="141">
        <f>J93-N93-U93</f>
        <v>0</v>
      </c>
      <c r="Y93" s="82"/>
      <c r="Z93" s="183">
        <v>0</v>
      </c>
      <c r="AA93" s="136">
        <f>Z93-S93</f>
        <v>0</v>
      </c>
      <c r="AB93" s="53">
        <f>J93*AA93</f>
        <v>0</v>
      </c>
      <c r="AC93" s="67"/>
      <c r="AD93" s="69">
        <f>K93-M93-T93-AA93</f>
        <v>1</v>
      </c>
      <c r="AE93" s="56">
        <f>J93-N93-U93-AB93</f>
        <v>0</v>
      </c>
      <c r="AG93" s="183">
        <v>0</v>
      </c>
      <c r="AH93" s="136">
        <f>AG93-Z93</f>
        <v>0</v>
      </c>
      <c r="AI93" s="55">
        <f>J93*AH93</f>
        <v>0</v>
      </c>
      <c r="AJ93" s="67"/>
      <c r="AK93" s="69">
        <f>K93-M93-T93-AA93-AH93</f>
        <v>1</v>
      </c>
      <c r="AL93" s="56">
        <f>Q93-U93-AB93-AI93</f>
        <v>0</v>
      </c>
      <c r="AN93" s="183">
        <v>0</v>
      </c>
      <c r="AO93" s="136">
        <f>AN93-AG93</f>
        <v>0</v>
      </c>
      <c r="AP93" s="55">
        <f>J93*AO93</f>
        <v>0</v>
      </c>
      <c r="AQ93" s="67"/>
      <c r="AR93" s="69">
        <f>K93-M93-T93-AA93-AH93-AO93</f>
        <v>1</v>
      </c>
      <c r="AS93" s="56">
        <f>X93-AB93-AI93-AP93</f>
        <v>0</v>
      </c>
      <c r="AU93" s="183">
        <v>0</v>
      </c>
      <c r="AV93" s="136">
        <f>AU93-AN93</f>
        <v>0</v>
      </c>
      <c r="AW93" s="55">
        <f>J93*AV93</f>
        <v>0</v>
      </c>
      <c r="AX93" s="67"/>
      <c r="AY93" s="69">
        <f>K93-M93-T93-AA93-AH93-AO93-AV93</f>
        <v>1</v>
      </c>
      <c r="AZ93" s="56">
        <f>J93-N93-U93-AB93-AI93-AP93-AW93</f>
        <v>0</v>
      </c>
    </row>
    <row r="94" spans="1:52" x14ac:dyDescent="0.2">
      <c r="A94" s="1"/>
      <c r="B94" s="1"/>
      <c r="C94" s="127"/>
      <c r="D94" s="14"/>
      <c r="E94" s="22"/>
      <c r="F94" s="14"/>
      <c r="G94" s="34"/>
      <c r="H94" s="174"/>
      <c r="I94" s="166"/>
      <c r="J94" s="162"/>
      <c r="K94" s="155"/>
      <c r="M94" s="182"/>
      <c r="N94" s="130"/>
      <c r="O94" s="131"/>
      <c r="P94" s="132"/>
      <c r="Q94" s="133"/>
      <c r="S94" s="182"/>
      <c r="T94" s="138"/>
      <c r="U94" s="139"/>
      <c r="V94" s="140"/>
      <c r="W94" s="138"/>
      <c r="X94" s="141"/>
      <c r="Y94" s="82"/>
      <c r="Z94" s="182"/>
      <c r="AA94" s="132"/>
      <c r="AB94" s="130"/>
      <c r="AC94" s="131"/>
      <c r="AD94" s="132"/>
      <c r="AE94" s="134"/>
      <c r="AG94" s="182"/>
      <c r="AH94" s="132"/>
      <c r="AI94" s="135"/>
      <c r="AJ94" s="131"/>
      <c r="AK94" s="132"/>
      <c r="AL94" s="134"/>
      <c r="AN94" s="182"/>
      <c r="AO94" s="132"/>
      <c r="AP94" s="135"/>
      <c r="AQ94" s="131"/>
      <c r="AR94" s="132"/>
      <c r="AS94" s="134"/>
      <c r="AU94" s="182"/>
      <c r="AV94" s="132"/>
      <c r="AW94" s="135"/>
      <c r="AX94" s="131"/>
      <c r="AY94" s="132"/>
      <c r="AZ94" s="134"/>
    </row>
    <row r="95" spans="1:52" x14ac:dyDescent="0.2">
      <c r="A95" s="1">
        <v>3</v>
      </c>
      <c r="B95" s="1" t="s">
        <v>79</v>
      </c>
      <c r="C95" s="126">
        <v>1</v>
      </c>
      <c r="D95" s="11" t="s">
        <v>10</v>
      </c>
      <c r="E95" s="20">
        <v>1238</v>
      </c>
      <c r="F95" s="11" t="s">
        <v>10</v>
      </c>
      <c r="G95" s="34">
        <f>+E95*C95</f>
        <v>1238</v>
      </c>
      <c r="H95" s="174">
        <v>1238</v>
      </c>
      <c r="I95" s="166">
        <f t="shared" ref="I95" si="21">H95/G95</f>
        <v>1</v>
      </c>
      <c r="J95" s="160">
        <f>G95-H95</f>
        <v>0</v>
      </c>
      <c r="K95" s="154">
        <v>1</v>
      </c>
      <c r="M95" s="138">
        <v>0</v>
      </c>
      <c r="N95" s="137">
        <f>J95*M95</f>
        <v>0</v>
      </c>
      <c r="O95" s="67"/>
      <c r="P95" s="69">
        <f>K95-M95</f>
        <v>1</v>
      </c>
      <c r="Q95" s="62">
        <f>J95-N95</f>
        <v>0</v>
      </c>
      <c r="S95" s="138">
        <v>0</v>
      </c>
      <c r="T95" s="138">
        <f>S95-M95</f>
        <v>0</v>
      </c>
      <c r="U95" s="139">
        <f>T95*J95</f>
        <v>0</v>
      </c>
      <c r="V95" s="140"/>
      <c r="W95" s="138">
        <f>K95-M95-T95</f>
        <v>1</v>
      </c>
      <c r="X95" s="141">
        <f>J95-N95-U95</f>
        <v>0</v>
      </c>
      <c r="Y95" s="82"/>
      <c r="Z95" s="138">
        <v>0</v>
      </c>
      <c r="AA95" s="136">
        <f>Z95-S95</f>
        <v>0</v>
      </c>
      <c r="AB95" s="53">
        <f>J95*AA95</f>
        <v>0</v>
      </c>
      <c r="AC95" s="67"/>
      <c r="AD95" s="69">
        <f>K95-M95-T95-AA95</f>
        <v>1</v>
      </c>
      <c r="AE95" s="56">
        <f>J95-N95-U95-AB95</f>
        <v>0</v>
      </c>
      <c r="AG95" s="138">
        <v>0</v>
      </c>
      <c r="AH95" s="136">
        <f>AG95-Z95</f>
        <v>0</v>
      </c>
      <c r="AI95" s="55">
        <f>J95*AH95</f>
        <v>0</v>
      </c>
      <c r="AJ95" s="67"/>
      <c r="AK95" s="69">
        <f>K95-M95-T95-AA95-AH95</f>
        <v>1</v>
      </c>
      <c r="AL95" s="56">
        <f>Q95-U95-AB95-AI95</f>
        <v>0</v>
      </c>
      <c r="AN95" s="138">
        <v>0</v>
      </c>
      <c r="AO95" s="136">
        <f>AN95-AG95</f>
        <v>0</v>
      </c>
      <c r="AP95" s="55">
        <f>J95*AO95</f>
        <v>0</v>
      </c>
      <c r="AQ95" s="67"/>
      <c r="AR95" s="69">
        <f>K95-M95-T95-AA95-AH95-AO95</f>
        <v>1</v>
      </c>
      <c r="AS95" s="56">
        <f>X95-AB95-AI95-AP95</f>
        <v>0</v>
      </c>
      <c r="AU95" s="138">
        <v>0</v>
      </c>
      <c r="AV95" s="136">
        <f>AU95-AN95</f>
        <v>0</v>
      </c>
      <c r="AW95" s="55">
        <f>J95*AV95</f>
        <v>0</v>
      </c>
      <c r="AX95" s="67"/>
      <c r="AY95" s="69">
        <f>K95-M95-T95-AA95-AH95-AO95-AV95</f>
        <v>1</v>
      </c>
      <c r="AZ95" s="56">
        <f>J95-N95-U95-AB95-AI95-AP95-AW95</f>
        <v>0</v>
      </c>
    </row>
    <row r="96" spans="1:52" x14ac:dyDescent="0.2">
      <c r="A96" s="1"/>
      <c r="B96" s="1"/>
      <c r="C96" s="127"/>
      <c r="D96" s="14"/>
      <c r="E96" s="22"/>
      <c r="F96" s="14"/>
      <c r="G96" s="34"/>
      <c r="H96" s="174"/>
      <c r="I96" s="171"/>
      <c r="J96" s="161"/>
      <c r="K96" s="154"/>
      <c r="M96" s="138"/>
      <c r="N96" s="130"/>
      <c r="O96" s="131"/>
      <c r="P96" s="132"/>
      <c r="Q96" s="133"/>
      <c r="S96" s="138"/>
      <c r="T96" s="138"/>
      <c r="U96" s="139"/>
      <c r="V96" s="140"/>
      <c r="W96" s="138"/>
      <c r="X96" s="141"/>
      <c r="Y96" s="82"/>
      <c r="Z96" s="138"/>
      <c r="AA96" s="132"/>
      <c r="AB96" s="130"/>
      <c r="AC96" s="131"/>
      <c r="AD96" s="132"/>
      <c r="AE96" s="134"/>
      <c r="AG96" s="138"/>
      <c r="AH96" s="132"/>
      <c r="AI96" s="135"/>
      <c r="AJ96" s="131"/>
      <c r="AK96" s="132"/>
      <c r="AL96" s="134"/>
      <c r="AN96" s="138"/>
      <c r="AO96" s="132"/>
      <c r="AP96" s="135"/>
      <c r="AQ96" s="131"/>
      <c r="AR96" s="132"/>
      <c r="AS96" s="134"/>
      <c r="AU96" s="138"/>
      <c r="AV96" s="132"/>
      <c r="AW96" s="135"/>
      <c r="AX96" s="131"/>
      <c r="AY96" s="132"/>
      <c r="AZ96" s="134"/>
    </row>
    <row r="97" spans="1:52" x14ac:dyDescent="0.2">
      <c r="A97" s="1">
        <v>4</v>
      </c>
      <c r="B97" s="1" t="s">
        <v>80</v>
      </c>
      <c r="C97" s="126">
        <v>5</v>
      </c>
      <c r="D97" s="11" t="s">
        <v>10</v>
      </c>
      <c r="E97" s="20">
        <v>903</v>
      </c>
      <c r="F97" s="11" t="s">
        <v>10</v>
      </c>
      <c r="G97" s="34">
        <f>+E97*C97</f>
        <v>4515</v>
      </c>
      <c r="H97" s="174">
        <v>4515</v>
      </c>
      <c r="I97" s="166">
        <f t="shared" ref="I97" si="22">H97/G97</f>
        <v>1</v>
      </c>
      <c r="J97" s="160">
        <f>G97-H97</f>
        <v>0</v>
      </c>
      <c r="K97" s="154"/>
      <c r="M97" s="138"/>
      <c r="N97" s="130"/>
      <c r="O97" s="131"/>
      <c r="P97" s="132"/>
      <c r="Q97" s="133"/>
      <c r="S97" s="138"/>
      <c r="T97" s="138"/>
      <c r="U97" s="139"/>
      <c r="V97" s="140"/>
      <c r="W97" s="138"/>
      <c r="X97" s="141"/>
      <c r="Y97" s="82"/>
      <c r="Z97" s="138"/>
      <c r="AA97" s="132"/>
      <c r="AB97" s="130"/>
      <c r="AC97" s="131"/>
      <c r="AD97" s="132"/>
      <c r="AE97" s="134"/>
      <c r="AG97" s="138"/>
      <c r="AH97" s="132"/>
      <c r="AI97" s="135"/>
      <c r="AJ97" s="131"/>
      <c r="AK97" s="132"/>
      <c r="AL97" s="134"/>
      <c r="AN97" s="138"/>
      <c r="AO97" s="132"/>
      <c r="AP97" s="135"/>
      <c r="AQ97" s="131"/>
      <c r="AR97" s="132"/>
      <c r="AS97" s="134"/>
      <c r="AU97" s="138"/>
      <c r="AV97" s="132"/>
      <c r="AW97" s="135"/>
      <c r="AX97" s="131"/>
      <c r="AY97" s="132"/>
      <c r="AZ97" s="134"/>
    </row>
    <row r="98" spans="1:52" x14ac:dyDescent="0.2">
      <c r="A98" s="1"/>
      <c r="B98" s="1"/>
      <c r="C98" s="127"/>
      <c r="D98" s="14"/>
      <c r="E98" s="22"/>
      <c r="F98" s="14"/>
      <c r="G98" s="34"/>
      <c r="H98" s="174"/>
      <c r="I98" s="166"/>
      <c r="J98" s="160"/>
      <c r="K98" s="154"/>
      <c r="M98" s="138"/>
      <c r="N98" s="130"/>
      <c r="O98" s="131"/>
      <c r="P98" s="132"/>
      <c r="Q98" s="133"/>
      <c r="S98" s="138"/>
      <c r="T98" s="138"/>
      <c r="U98" s="139"/>
      <c r="V98" s="140"/>
      <c r="W98" s="138"/>
      <c r="X98" s="141"/>
      <c r="Y98" s="82"/>
      <c r="Z98" s="138"/>
      <c r="AA98" s="132"/>
      <c r="AB98" s="130"/>
      <c r="AC98" s="131"/>
      <c r="AD98" s="132"/>
      <c r="AE98" s="134"/>
      <c r="AG98" s="138"/>
      <c r="AH98" s="132"/>
      <c r="AI98" s="135"/>
      <c r="AJ98" s="131"/>
      <c r="AK98" s="132"/>
      <c r="AL98" s="134"/>
      <c r="AN98" s="138"/>
      <c r="AO98" s="132"/>
      <c r="AP98" s="135"/>
      <c r="AQ98" s="131"/>
      <c r="AR98" s="132"/>
      <c r="AS98" s="134"/>
      <c r="AU98" s="138"/>
      <c r="AV98" s="132"/>
      <c r="AW98" s="135"/>
      <c r="AX98" s="131"/>
      <c r="AY98" s="132"/>
      <c r="AZ98" s="134"/>
    </row>
    <row r="99" spans="1:52" x14ac:dyDescent="0.2">
      <c r="A99" s="1">
        <v>5</v>
      </c>
      <c r="B99" s="1" t="s">
        <v>11</v>
      </c>
      <c r="C99" s="127">
        <v>1</v>
      </c>
      <c r="D99" s="14" t="s">
        <v>10</v>
      </c>
      <c r="E99" s="22">
        <v>5586</v>
      </c>
      <c r="F99" s="14" t="s">
        <v>10</v>
      </c>
      <c r="G99" s="34">
        <f>+E99*C99</f>
        <v>5586</v>
      </c>
      <c r="H99" s="174">
        <v>5586</v>
      </c>
      <c r="I99" s="166">
        <f t="shared" si="20"/>
        <v>1</v>
      </c>
      <c r="J99" s="160">
        <f>G99-H99</f>
        <v>0</v>
      </c>
      <c r="K99" s="154">
        <v>1</v>
      </c>
      <c r="M99" s="138">
        <v>0</v>
      </c>
      <c r="N99" s="137">
        <f>J99*M99</f>
        <v>0</v>
      </c>
      <c r="O99" s="67"/>
      <c r="P99" s="69">
        <f>K99-M99</f>
        <v>1</v>
      </c>
      <c r="Q99" s="62">
        <f>J99-N99</f>
        <v>0</v>
      </c>
      <c r="S99" s="138">
        <v>0</v>
      </c>
      <c r="T99" s="138">
        <f>S99-M99</f>
        <v>0</v>
      </c>
      <c r="U99" s="139">
        <f>T99*J99</f>
        <v>0</v>
      </c>
      <c r="V99" s="140"/>
      <c r="W99" s="138">
        <f>K99-M99-T99</f>
        <v>1</v>
      </c>
      <c r="X99" s="141">
        <f>J99-N99-U99</f>
        <v>0</v>
      </c>
      <c r="Y99" s="82"/>
      <c r="Z99" s="138">
        <v>0</v>
      </c>
      <c r="AA99" s="136">
        <f>Z99-S99</f>
        <v>0</v>
      </c>
      <c r="AB99" s="53">
        <f>J99*AA99</f>
        <v>0</v>
      </c>
      <c r="AC99" s="67"/>
      <c r="AD99" s="69">
        <f>K99-M99-T99-AA99</f>
        <v>1</v>
      </c>
      <c r="AE99" s="56">
        <f>J99-N99-U99-AB99</f>
        <v>0</v>
      </c>
      <c r="AG99" s="138">
        <v>0</v>
      </c>
      <c r="AH99" s="136">
        <f>AG99-Z99</f>
        <v>0</v>
      </c>
      <c r="AI99" s="55">
        <f>J99*AH99</f>
        <v>0</v>
      </c>
      <c r="AJ99" s="67"/>
      <c r="AK99" s="69">
        <f>K99-M99-T99-AA99-AH99</f>
        <v>1</v>
      </c>
      <c r="AL99" s="56">
        <f>Q99-U99-AB99-AI99</f>
        <v>0</v>
      </c>
      <c r="AN99" s="138">
        <v>0</v>
      </c>
      <c r="AO99" s="136">
        <f>AN99-AG99</f>
        <v>0</v>
      </c>
      <c r="AP99" s="55">
        <f>J99*AO99</f>
        <v>0</v>
      </c>
      <c r="AQ99" s="67"/>
      <c r="AR99" s="69">
        <f>K99-M99-T99-AA99-AH99-AO99</f>
        <v>1</v>
      </c>
      <c r="AS99" s="56">
        <f>X99-AB99-AI99-AP99</f>
        <v>0</v>
      </c>
      <c r="AU99" s="138">
        <v>0</v>
      </c>
      <c r="AV99" s="136">
        <f>AU99-AN99</f>
        <v>0</v>
      </c>
      <c r="AW99" s="55">
        <f>J99*AV99</f>
        <v>0</v>
      </c>
      <c r="AX99" s="67"/>
      <c r="AY99" s="69">
        <f>K99-M99-T99-AA99-AH99-AO99-AV99</f>
        <v>1</v>
      </c>
      <c r="AZ99" s="56">
        <f>J99-N99-U99-AB99-AI99-AP99-AW99</f>
        <v>0</v>
      </c>
    </row>
    <row r="100" spans="1:52" x14ac:dyDescent="0.2">
      <c r="A100" s="1"/>
      <c r="B100" s="1"/>
      <c r="C100" s="127"/>
      <c r="D100" s="14"/>
      <c r="E100" s="22"/>
      <c r="F100" s="14"/>
      <c r="G100" s="34"/>
      <c r="H100" s="174"/>
      <c r="I100" s="171"/>
      <c r="J100" s="161"/>
      <c r="K100" s="155"/>
      <c r="M100" s="138"/>
      <c r="N100" s="130"/>
      <c r="O100" s="131"/>
      <c r="P100" s="132"/>
      <c r="Q100" s="133"/>
      <c r="S100" s="138"/>
      <c r="T100" s="138"/>
      <c r="U100" s="139"/>
      <c r="V100" s="140"/>
      <c r="W100" s="138"/>
      <c r="X100" s="141"/>
      <c r="Y100" s="82"/>
      <c r="Z100" s="138"/>
      <c r="AA100" s="132"/>
      <c r="AB100" s="130"/>
      <c r="AC100" s="131"/>
      <c r="AD100" s="132"/>
      <c r="AE100" s="134"/>
      <c r="AG100" s="138"/>
      <c r="AH100" s="132"/>
      <c r="AI100" s="135"/>
      <c r="AJ100" s="131"/>
      <c r="AK100" s="132"/>
      <c r="AL100" s="134"/>
      <c r="AN100" s="138"/>
      <c r="AO100" s="132"/>
      <c r="AP100" s="135"/>
      <c r="AQ100" s="131"/>
      <c r="AR100" s="132"/>
      <c r="AS100" s="134"/>
      <c r="AU100" s="138"/>
      <c r="AV100" s="132"/>
      <c r="AW100" s="135"/>
      <c r="AX100" s="131"/>
      <c r="AY100" s="132"/>
      <c r="AZ100" s="134"/>
    </row>
    <row r="101" spans="1:52" x14ac:dyDescent="0.2">
      <c r="A101" s="1">
        <v>6</v>
      </c>
      <c r="B101" s="1" t="s">
        <v>62</v>
      </c>
      <c r="C101" s="127">
        <v>10</v>
      </c>
      <c r="D101" s="14" t="s">
        <v>10</v>
      </c>
      <c r="E101" s="22">
        <v>1660</v>
      </c>
      <c r="F101" s="14" t="s">
        <v>10</v>
      </c>
      <c r="G101" s="34">
        <f>+E101*C101</f>
        <v>16600</v>
      </c>
      <c r="H101" s="174">
        <v>16600</v>
      </c>
      <c r="I101" s="166">
        <f t="shared" si="20"/>
        <v>1</v>
      </c>
      <c r="J101" s="160">
        <f>G101-H101</f>
        <v>0</v>
      </c>
      <c r="K101" s="154">
        <v>1</v>
      </c>
      <c r="M101" s="138">
        <v>0</v>
      </c>
      <c r="N101" s="137">
        <f>J101*M101</f>
        <v>0</v>
      </c>
      <c r="O101" s="67"/>
      <c r="P101" s="69">
        <f>K101-M101</f>
        <v>1</v>
      </c>
      <c r="Q101" s="62">
        <f>J101-N101</f>
        <v>0</v>
      </c>
      <c r="S101" s="138">
        <v>0</v>
      </c>
      <c r="T101" s="138">
        <f>S101-M101</f>
        <v>0</v>
      </c>
      <c r="U101" s="139">
        <f>T101*J101</f>
        <v>0</v>
      </c>
      <c r="V101" s="140"/>
      <c r="W101" s="138">
        <f>K101-M101-T101</f>
        <v>1</v>
      </c>
      <c r="X101" s="141">
        <f>J101-N101-U101</f>
        <v>0</v>
      </c>
      <c r="Y101" s="82"/>
      <c r="Z101" s="138">
        <v>0</v>
      </c>
      <c r="AA101" s="136">
        <f>Z101-S101</f>
        <v>0</v>
      </c>
      <c r="AB101" s="53">
        <f>J101*AA101</f>
        <v>0</v>
      </c>
      <c r="AC101" s="67"/>
      <c r="AD101" s="69">
        <f>K101-M101-T101-AA101</f>
        <v>1</v>
      </c>
      <c r="AE101" s="56">
        <f>J101-N101-U101-AB101</f>
        <v>0</v>
      </c>
      <c r="AG101" s="138">
        <v>0</v>
      </c>
      <c r="AH101" s="136">
        <f>AG101-Z101</f>
        <v>0</v>
      </c>
      <c r="AI101" s="55">
        <f>J101*AH101</f>
        <v>0</v>
      </c>
      <c r="AJ101" s="67"/>
      <c r="AK101" s="69">
        <f>K101-M101-T101-AA101-AH101</f>
        <v>1</v>
      </c>
      <c r="AL101" s="56">
        <f>Q101-U101-AB101-AI101</f>
        <v>0</v>
      </c>
      <c r="AN101" s="138">
        <v>0</v>
      </c>
      <c r="AO101" s="136">
        <f>AN101-AG101</f>
        <v>0</v>
      </c>
      <c r="AP101" s="55">
        <f>J101*AO101</f>
        <v>0</v>
      </c>
      <c r="AQ101" s="67"/>
      <c r="AR101" s="69">
        <f>K101-M101-T101-AA101-AH101-AO101</f>
        <v>1</v>
      </c>
      <c r="AS101" s="56">
        <f>X101-AB101-AI101-AP101</f>
        <v>0</v>
      </c>
      <c r="AU101" s="138">
        <v>0</v>
      </c>
      <c r="AV101" s="136">
        <f>AU101-AN101</f>
        <v>0</v>
      </c>
      <c r="AW101" s="55">
        <f>J101*AV101</f>
        <v>0</v>
      </c>
      <c r="AX101" s="67"/>
      <c r="AY101" s="69">
        <f>K101-M101-T101-AA101-AH101-AO101-AV101</f>
        <v>1</v>
      </c>
      <c r="AZ101" s="56">
        <f>J101-N101-U101-AB101-AI101-AP101-AW101</f>
        <v>0</v>
      </c>
    </row>
    <row r="102" spans="1:52" x14ac:dyDescent="0.2">
      <c r="A102" s="1"/>
      <c r="B102" s="1"/>
      <c r="C102" s="127"/>
      <c r="D102" s="14"/>
      <c r="E102" s="22"/>
      <c r="F102" s="14"/>
      <c r="G102" s="34"/>
      <c r="H102" s="174"/>
      <c r="I102" s="171"/>
      <c r="J102" s="161"/>
      <c r="K102" s="155"/>
      <c r="M102" s="138"/>
      <c r="N102" s="130"/>
      <c r="O102" s="131"/>
      <c r="P102" s="132"/>
      <c r="Q102" s="133"/>
      <c r="S102" s="138"/>
      <c r="T102" s="138"/>
      <c r="U102" s="139"/>
      <c r="V102" s="140"/>
      <c r="W102" s="138"/>
      <c r="X102" s="141"/>
      <c r="Y102" s="82"/>
      <c r="Z102" s="138"/>
      <c r="AA102" s="132"/>
      <c r="AB102" s="130"/>
      <c r="AC102" s="131"/>
      <c r="AD102" s="132"/>
      <c r="AE102" s="134"/>
      <c r="AG102" s="138"/>
      <c r="AH102" s="132"/>
      <c r="AI102" s="135"/>
      <c r="AJ102" s="131"/>
      <c r="AK102" s="132"/>
      <c r="AL102" s="134"/>
      <c r="AN102" s="138"/>
      <c r="AO102" s="132"/>
      <c r="AP102" s="135"/>
      <c r="AQ102" s="131"/>
      <c r="AR102" s="132"/>
      <c r="AS102" s="134"/>
      <c r="AU102" s="138"/>
      <c r="AV102" s="132"/>
      <c r="AW102" s="135"/>
      <c r="AX102" s="131"/>
      <c r="AY102" s="132"/>
      <c r="AZ102" s="134"/>
    </row>
    <row r="103" spans="1:52" x14ac:dyDescent="0.2">
      <c r="A103" s="1">
        <v>7</v>
      </c>
      <c r="B103" s="1" t="s">
        <v>84</v>
      </c>
      <c r="C103" s="127">
        <v>1</v>
      </c>
      <c r="D103" s="14" t="s">
        <v>10</v>
      </c>
      <c r="E103" s="22">
        <v>1078</v>
      </c>
      <c r="F103" s="14" t="s">
        <v>10</v>
      </c>
      <c r="G103" s="34">
        <f>+E103*C103</f>
        <v>1078</v>
      </c>
      <c r="H103" s="174">
        <v>1078</v>
      </c>
      <c r="I103" s="166">
        <f t="shared" si="20"/>
        <v>1</v>
      </c>
      <c r="J103" s="160">
        <f>G103-H103</f>
        <v>0</v>
      </c>
      <c r="K103" s="154">
        <v>1</v>
      </c>
      <c r="M103" s="138">
        <v>0</v>
      </c>
      <c r="N103" s="137">
        <f>J103*M103</f>
        <v>0</v>
      </c>
      <c r="O103" s="67"/>
      <c r="P103" s="69">
        <f>K103-M103</f>
        <v>1</v>
      </c>
      <c r="Q103" s="62">
        <f>J103-N103</f>
        <v>0</v>
      </c>
      <c r="S103" s="138">
        <v>0</v>
      </c>
      <c r="T103" s="138">
        <f>S103-M103</f>
        <v>0</v>
      </c>
      <c r="U103" s="139">
        <f>T103*J103</f>
        <v>0</v>
      </c>
      <c r="V103" s="140"/>
      <c r="W103" s="138">
        <f>K103-M103-T103</f>
        <v>1</v>
      </c>
      <c r="X103" s="141">
        <f>J103-N103-U103</f>
        <v>0</v>
      </c>
      <c r="Y103" s="82"/>
      <c r="Z103" s="138">
        <v>0</v>
      </c>
      <c r="AA103" s="136">
        <f>Z103-S103</f>
        <v>0</v>
      </c>
      <c r="AB103" s="53">
        <f>J103*AA103</f>
        <v>0</v>
      </c>
      <c r="AC103" s="67"/>
      <c r="AD103" s="69">
        <f>K103-M103-T103-AA103</f>
        <v>1</v>
      </c>
      <c r="AE103" s="56">
        <f>J103-N103-U103-AB103</f>
        <v>0</v>
      </c>
      <c r="AG103" s="138">
        <v>0</v>
      </c>
      <c r="AH103" s="136">
        <f>AG103-Z103</f>
        <v>0</v>
      </c>
      <c r="AI103" s="55">
        <f>J103*AH103</f>
        <v>0</v>
      </c>
      <c r="AJ103" s="67"/>
      <c r="AK103" s="69">
        <f>K103-M103-T103-AA103-AH103</f>
        <v>1</v>
      </c>
      <c r="AL103" s="56">
        <f>Q103-U103-AB103-AI103</f>
        <v>0</v>
      </c>
      <c r="AN103" s="138">
        <v>0</v>
      </c>
      <c r="AO103" s="136">
        <f>AN103-AG103</f>
        <v>0</v>
      </c>
      <c r="AP103" s="55">
        <f>J103*AO103</f>
        <v>0</v>
      </c>
      <c r="AQ103" s="67"/>
      <c r="AR103" s="69">
        <f>K103-M103-T103-AA103-AH103-AO103</f>
        <v>1</v>
      </c>
      <c r="AS103" s="56">
        <f>X103-AB103-AI103-AP103</f>
        <v>0</v>
      </c>
      <c r="AU103" s="138">
        <v>0</v>
      </c>
      <c r="AV103" s="136">
        <f>AU103-AN103</f>
        <v>0</v>
      </c>
      <c r="AW103" s="55">
        <f>J103*AV103</f>
        <v>0</v>
      </c>
      <c r="AX103" s="67"/>
      <c r="AY103" s="69">
        <f>K103-M103-T103-AA103-AH103-AO103-AV103</f>
        <v>1</v>
      </c>
      <c r="AZ103" s="56">
        <f>J103-N103-U103-AB103-AI103-AP103-AW103</f>
        <v>0</v>
      </c>
    </row>
    <row r="104" spans="1:52" x14ac:dyDescent="0.2">
      <c r="A104" s="1"/>
      <c r="B104" s="1"/>
      <c r="C104" s="127"/>
      <c r="D104" s="14"/>
      <c r="E104" s="22"/>
      <c r="F104" s="14"/>
      <c r="G104" s="34"/>
      <c r="H104" s="174"/>
      <c r="I104" s="171"/>
      <c r="J104" s="161"/>
      <c r="K104" s="155"/>
      <c r="M104" s="138"/>
      <c r="N104" s="130"/>
      <c r="O104" s="131"/>
      <c r="P104" s="132"/>
      <c r="Q104" s="133"/>
      <c r="S104" s="138"/>
      <c r="T104" s="138"/>
      <c r="U104" s="139"/>
      <c r="V104" s="140"/>
      <c r="W104" s="138"/>
      <c r="X104" s="141"/>
      <c r="Y104" s="82"/>
      <c r="Z104" s="138"/>
      <c r="AA104" s="132"/>
      <c r="AB104" s="130"/>
      <c r="AC104" s="131"/>
      <c r="AD104" s="132"/>
      <c r="AE104" s="134"/>
      <c r="AG104" s="138"/>
      <c r="AH104" s="132"/>
      <c r="AI104" s="135"/>
      <c r="AJ104" s="131"/>
      <c r="AK104" s="132"/>
      <c r="AL104" s="134"/>
      <c r="AN104" s="138"/>
      <c r="AO104" s="132"/>
      <c r="AP104" s="135"/>
      <c r="AQ104" s="131"/>
      <c r="AR104" s="132"/>
      <c r="AS104" s="134"/>
      <c r="AU104" s="138"/>
      <c r="AV104" s="132"/>
      <c r="AW104" s="135"/>
      <c r="AX104" s="131"/>
      <c r="AY104" s="132"/>
      <c r="AZ104" s="134"/>
    </row>
    <row r="105" spans="1:52" x14ac:dyDescent="0.2">
      <c r="A105" s="1">
        <v>8</v>
      </c>
      <c r="B105" s="1" t="s">
        <v>85</v>
      </c>
      <c r="C105" s="127">
        <v>1</v>
      </c>
      <c r="D105" s="14" t="s">
        <v>10</v>
      </c>
      <c r="E105" s="22">
        <v>5586</v>
      </c>
      <c r="F105" s="14" t="s">
        <v>10</v>
      </c>
      <c r="G105" s="34">
        <f>+E105*C105</f>
        <v>5586</v>
      </c>
      <c r="H105" s="174">
        <v>5586</v>
      </c>
      <c r="I105" s="166">
        <f t="shared" ref="I105" si="23">H105/G105</f>
        <v>1</v>
      </c>
      <c r="J105" s="160">
        <f>G105-H105</f>
        <v>0</v>
      </c>
      <c r="K105" s="155"/>
      <c r="M105" s="138"/>
      <c r="N105" s="130"/>
      <c r="O105" s="131"/>
      <c r="P105" s="132"/>
      <c r="Q105" s="133"/>
      <c r="S105" s="138"/>
      <c r="T105" s="138"/>
      <c r="U105" s="139"/>
      <c r="V105" s="140"/>
      <c r="W105" s="138"/>
      <c r="X105" s="141"/>
      <c r="Y105" s="82"/>
      <c r="Z105" s="138"/>
      <c r="AA105" s="132"/>
      <c r="AB105" s="130"/>
      <c r="AC105" s="131"/>
      <c r="AD105" s="132"/>
      <c r="AE105" s="134"/>
      <c r="AG105" s="138"/>
      <c r="AH105" s="132"/>
      <c r="AI105" s="135"/>
      <c r="AJ105" s="131"/>
      <c r="AK105" s="132"/>
      <c r="AL105" s="134"/>
      <c r="AN105" s="138"/>
      <c r="AO105" s="132"/>
      <c r="AP105" s="135"/>
      <c r="AQ105" s="131"/>
      <c r="AR105" s="132"/>
      <c r="AS105" s="134"/>
      <c r="AU105" s="138"/>
      <c r="AV105" s="132"/>
      <c r="AW105" s="135"/>
      <c r="AX105" s="131"/>
      <c r="AY105" s="132"/>
      <c r="AZ105" s="134"/>
    </row>
    <row r="106" spans="1:52" x14ac:dyDescent="0.2">
      <c r="A106" s="1"/>
      <c r="B106" s="1"/>
      <c r="C106" s="127"/>
      <c r="D106" s="14"/>
      <c r="E106" s="22"/>
      <c r="F106" s="14"/>
      <c r="G106" s="34"/>
      <c r="H106" s="174"/>
      <c r="I106" s="171"/>
      <c r="J106" s="161"/>
      <c r="K106" s="155"/>
      <c r="M106" s="138"/>
      <c r="N106" s="130"/>
      <c r="O106" s="131"/>
      <c r="P106" s="132"/>
      <c r="Q106" s="133"/>
      <c r="S106" s="138"/>
      <c r="T106" s="138"/>
      <c r="U106" s="139"/>
      <c r="V106" s="140"/>
      <c r="W106" s="138"/>
      <c r="X106" s="141"/>
      <c r="Y106" s="82"/>
      <c r="Z106" s="138"/>
      <c r="AA106" s="132"/>
      <c r="AB106" s="130"/>
      <c r="AC106" s="131"/>
      <c r="AD106" s="132"/>
      <c r="AE106" s="134"/>
      <c r="AG106" s="138"/>
      <c r="AH106" s="132"/>
      <c r="AI106" s="135"/>
      <c r="AJ106" s="131"/>
      <c r="AK106" s="132"/>
      <c r="AL106" s="134"/>
      <c r="AN106" s="138"/>
      <c r="AO106" s="132"/>
      <c r="AP106" s="135"/>
      <c r="AQ106" s="131"/>
      <c r="AR106" s="132"/>
      <c r="AS106" s="134"/>
      <c r="AU106" s="138"/>
      <c r="AV106" s="132"/>
      <c r="AW106" s="135"/>
      <c r="AX106" s="131"/>
      <c r="AY106" s="132"/>
      <c r="AZ106" s="134"/>
    </row>
    <row r="107" spans="1:52" x14ac:dyDescent="0.2">
      <c r="A107" s="1">
        <v>9</v>
      </c>
      <c r="B107" s="1" t="s">
        <v>45</v>
      </c>
      <c r="C107" s="127">
        <v>1</v>
      </c>
      <c r="D107" s="14" t="s">
        <v>10</v>
      </c>
      <c r="E107" s="22">
        <v>1895</v>
      </c>
      <c r="F107" s="14" t="s">
        <v>10</v>
      </c>
      <c r="G107" s="34">
        <f>+E107*C107</f>
        <v>1895</v>
      </c>
      <c r="H107" s="174">
        <v>1895</v>
      </c>
      <c r="I107" s="166">
        <f>H107/G107</f>
        <v>1</v>
      </c>
      <c r="J107" s="160">
        <f>G107-H107</f>
        <v>0</v>
      </c>
      <c r="K107" s="154">
        <v>1</v>
      </c>
      <c r="M107" s="138">
        <v>0</v>
      </c>
      <c r="N107" s="137">
        <f>J107*M107</f>
        <v>0</v>
      </c>
      <c r="O107" s="67"/>
      <c r="P107" s="69">
        <f>K107-M107</f>
        <v>1</v>
      </c>
      <c r="Q107" s="62">
        <f>J107-N107</f>
        <v>0</v>
      </c>
      <c r="S107" s="138">
        <v>0</v>
      </c>
      <c r="T107" s="138">
        <f>S107-M107</f>
        <v>0</v>
      </c>
      <c r="U107" s="139">
        <f>T107*J107</f>
        <v>0</v>
      </c>
      <c r="V107" s="140"/>
      <c r="W107" s="138">
        <f>K107-M107-T107</f>
        <v>1</v>
      </c>
      <c r="X107" s="141">
        <f>J107-N107-U107</f>
        <v>0</v>
      </c>
      <c r="Y107" s="82"/>
      <c r="Z107" s="138">
        <v>0</v>
      </c>
      <c r="AA107" s="136">
        <f>Z107-S107</f>
        <v>0</v>
      </c>
      <c r="AB107" s="53">
        <f>J107*AA107</f>
        <v>0</v>
      </c>
      <c r="AC107" s="67"/>
      <c r="AD107" s="69">
        <f>K107-M107-T107-AA107</f>
        <v>1</v>
      </c>
      <c r="AE107" s="56">
        <f>J107-N107-U107-AB107</f>
        <v>0</v>
      </c>
      <c r="AG107" s="138">
        <v>0</v>
      </c>
      <c r="AH107" s="136">
        <f>AG107-Z107</f>
        <v>0</v>
      </c>
      <c r="AI107" s="55">
        <f>J107*AH107</f>
        <v>0</v>
      </c>
      <c r="AJ107" s="67"/>
      <c r="AK107" s="69">
        <f>K107-M107-T107-AA107-AH107</f>
        <v>1</v>
      </c>
      <c r="AL107" s="56">
        <f>Q107-U107-AB107-AI107</f>
        <v>0</v>
      </c>
      <c r="AN107" s="138">
        <v>0</v>
      </c>
      <c r="AO107" s="136">
        <f>AN107-AG107</f>
        <v>0</v>
      </c>
      <c r="AP107" s="55">
        <f>J107*AO107</f>
        <v>0</v>
      </c>
      <c r="AQ107" s="67"/>
      <c r="AR107" s="69">
        <f>K107-M107-T107-AA107-AH107-AO107</f>
        <v>1</v>
      </c>
      <c r="AS107" s="56">
        <f>X107-AB107-AI107-AP107</f>
        <v>0</v>
      </c>
      <c r="AU107" s="138">
        <v>0</v>
      </c>
      <c r="AV107" s="136">
        <f>AU107-AN107</f>
        <v>0</v>
      </c>
      <c r="AW107" s="55">
        <f>J107*AV107</f>
        <v>0</v>
      </c>
      <c r="AX107" s="67"/>
      <c r="AY107" s="69">
        <f>K107-M107-T107-AA107-AH107-AO107-AV107</f>
        <v>1</v>
      </c>
      <c r="AZ107" s="56">
        <f>J107-N107-U107-AB107-AI107-AP107-AW107</f>
        <v>0</v>
      </c>
    </row>
    <row r="108" spans="1:52" x14ac:dyDescent="0.2">
      <c r="A108" s="1"/>
      <c r="B108" s="1"/>
      <c r="C108" s="127"/>
      <c r="D108" s="14"/>
      <c r="E108" s="22"/>
      <c r="F108" s="14"/>
      <c r="G108" s="34"/>
      <c r="H108" s="174"/>
      <c r="I108" s="171"/>
      <c r="J108" s="161"/>
      <c r="K108" s="155"/>
      <c r="M108" s="138"/>
      <c r="N108" s="130"/>
      <c r="O108" s="131"/>
      <c r="P108" s="132"/>
      <c r="Q108" s="133"/>
      <c r="S108" s="138"/>
      <c r="T108" s="138"/>
      <c r="U108" s="139"/>
      <c r="V108" s="140"/>
      <c r="W108" s="138"/>
      <c r="X108" s="141"/>
      <c r="Y108" s="82"/>
      <c r="Z108" s="138"/>
      <c r="AA108" s="132"/>
      <c r="AB108" s="130"/>
      <c r="AC108" s="131"/>
      <c r="AD108" s="132"/>
      <c r="AE108" s="134"/>
      <c r="AG108" s="138"/>
      <c r="AH108" s="132"/>
      <c r="AI108" s="135"/>
      <c r="AJ108" s="131"/>
      <c r="AK108" s="132"/>
      <c r="AL108" s="134"/>
      <c r="AN108" s="138"/>
      <c r="AO108" s="132"/>
      <c r="AP108" s="135"/>
      <c r="AQ108" s="131"/>
      <c r="AR108" s="132"/>
      <c r="AS108" s="134"/>
      <c r="AU108" s="138"/>
      <c r="AV108" s="132"/>
      <c r="AW108" s="135"/>
      <c r="AX108" s="131"/>
      <c r="AY108" s="132"/>
      <c r="AZ108" s="134"/>
    </row>
    <row r="109" spans="1:52" x14ac:dyDescent="0.2">
      <c r="A109" s="1">
        <v>10</v>
      </c>
      <c r="B109" s="1" t="s">
        <v>60</v>
      </c>
      <c r="C109" s="126">
        <v>700</v>
      </c>
      <c r="D109" s="10" t="s">
        <v>8</v>
      </c>
      <c r="E109" s="90">
        <v>1.25</v>
      </c>
      <c r="F109" s="10" t="s">
        <v>8</v>
      </c>
      <c r="G109" s="34">
        <f>+E109*C109</f>
        <v>875</v>
      </c>
      <c r="H109" s="174">
        <v>790</v>
      </c>
      <c r="I109" s="195">
        <f t="shared" ref="I109" si="24">H109/G109</f>
        <v>0.9028571428571428</v>
      </c>
      <c r="J109" s="128">
        <f>G109-H109</f>
        <v>85</v>
      </c>
      <c r="K109" s="122">
        <v>1</v>
      </c>
      <c r="M109" s="183">
        <v>0</v>
      </c>
      <c r="N109" s="53">
        <f>J109*M109</f>
        <v>0</v>
      </c>
      <c r="O109" s="67"/>
      <c r="P109" s="69">
        <f>K109-M109</f>
        <v>1</v>
      </c>
      <c r="Q109" s="62">
        <f>J109-N109</f>
        <v>85</v>
      </c>
      <c r="S109" s="183">
        <v>0</v>
      </c>
      <c r="T109" s="69">
        <f>S109-M109</f>
        <v>0</v>
      </c>
      <c r="U109" s="53">
        <f>T109*J109</f>
        <v>0</v>
      </c>
      <c r="V109" s="67"/>
      <c r="W109" s="69">
        <f>K109-M109-T109</f>
        <v>1</v>
      </c>
      <c r="X109" s="56">
        <f>J109-N109-U109</f>
        <v>85</v>
      </c>
      <c r="Y109" s="82"/>
      <c r="Z109" s="183">
        <v>0</v>
      </c>
      <c r="AA109" s="69">
        <f>Z109-S109</f>
        <v>0</v>
      </c>
      <c r="AB109" s="53">
        <f>J109*AA109</f>
        <v>0</v>
      </c>
      <c r="AC109" s="67"/>
      <c r="AD109" s="69">
        <f>K109-M109-T109-AA109</f>
        <v>1</v>
      </c>
      <c r="AE109" s="56">
        <f>J109-N109-U109-AB109</f>
        <v>85</v>
      </c>
      <c r="AG109" s="183">
        <v>0</v>
      </c>
      <c r="AH109" s="69">
        <f>AG109-Z109</f>
        <v>0</v>
      </c>
      <c r="AI109" s="55">
        <f>J109*AH109</f>
        <v>0</v>
      </c>
      <c r="AJ109" s="67"/>
      <c r="AK109" s="69">
        <f>K109-M109-T109-AA109-AH109</f>
        <v>1</v>
      </c>
      <c r="AL109" s="56">
        <f>Q109-U109-AB109-AI109</f>
        <v>85</v>
      </c>
      <c r="AN109" s="183">
        <v>0</v>
      </c>
      <c r="AO109" s="69">
        <f>AN109-AG109</f>
        <v>0</v>
      </c>
      <c r="AP109" s="55">
        <f>J109*AO109</f>
        <v>0</v>
      </c>
      <c r="AQ109" s="67"/>
      <c r="AR109" s="69">
        <f>K109-M109-T109-AA109-AH109-AO109</f>
        <v>1</v>
      </c>
      <c r="AS109" s="56">
        <f>X109-AB109-AI109-AP109</f>
        <v>85</v>
      </c>
      <c r="AU109" s="183">
        <v>0</v>
      </c>
      <c r="AV109" s="69">
        <f>AU109-AN109</f>
        <v>0</v>
      </c>
      <c r="AW109" s="55">
        <f>J109*AV109</f>
        <v>0</v>
      </c>
      <c r="AX109" s="67"/>
      <c r="AY109" s="69">
        <f>K109-M109-T109-AA109-AH109-AO109-AV109</f>
        <v>1</v>
      </c>
      <c r="AZ109" s="56">
        <f>J109-N109-U109-AB109-AI109-AP109-AW109</f>
        <v>85</v>
      </c>
    </row>
    <row r="110" spans="1:52" x14ac:dyDescent="0.2">
      <c r="A110" s="1"/>
      <c r="B110" s="1"/>
      <c r="C110" s="126"/>
      <c r="D110" s="10"/>
      <c r="E110" s="90"/>
      <c r="F110" s="10"/>
      <c r="G110" s="33"/>
      <c r="H110" s="174"/>
      <c r="I110" s="171"/>
      <c r="J110" s="150"/>
      <c r="K110" s="151"/>
      <c r="M110" s="192"/>
      <c r="N110" s="130"/>
      <c r="O110" s="131"/>
      <c r="P110" s="132"/>
      <c r="Q110" s="133"/>
      <c r="S110" s="192"/>
      <c r="T110" s="132"/>
      <c r="U110" s="130"/>
      <c r="V110" s="131"/>
      <c r="W110" s="132"/>
      <c r="X110" s="134"/>
      <c r="Y110" s="82"/>
      <c r="Z110" s="192"/>
      <c r="AA110" s="132"/>
      <c r="AB110" s="130"/>
      <c r="AC110" s="131"/>
      <c r="AD110" s="132"/>
      <c r="AE110" s="134"/>
      <c r="AG110" s="192"/>
      <c r="AH110" s="132"/>
      <c r="AI110" s="135"/>
      <c r="AJ110" s="131"/>
      <c r="AK110" s="132"/>
      <c r="AL110" s="134"/>
      <c r="AN110" s="192"/>
      <c r="AO110" s="132"/>
      <c r="AP110" s="135"/>
      <c r="AQ110" s="131"/>
      <c r="AR110" s="132"/>
      <c r="AS110" s="134"/>
      <c r="AU110" s="192"/>
      <c r="AV110" s="132"/>
      <c r="AW110" s="135"/>
      <c r="AX110" s="131"/>
      <c r="AY110" s="132"/>
      <c r="AZ110" s="134"/>
    </row>
    <row r="111" spans="1:52" ht="17" thickBot="1" x14ac:dyDescent="0.25">
      <c r="A111" s="1">
        <v>11</v>
      </c>
      <c r="B111" s="1" t="s">
        <v>70</v>
      </c>
      <c r="C111" s="126">
        <v>5</v>
      </c>
      <c r="D111" s="10" t="s">
        <v>10</v>
      </c>
      <c r="E111" s="90">
        <v>600</v>
      </c>
      <c r="F111" s="10" t="s">
        <v>10</v>
      </c>
      <c r="G111" s="34">
        <f>+E111*C111</f>
        <v>3000</v>
      </c>
      <c r="H111" s="175">
        <v>0</v>
      </c>
      <c r="I111" s="168">
        <f t="shared" ref="I111" si="25">H111/G111</f>
        <v>0</v>
      </c>
      <c r="J111" s="128">
        <f>G111-H111</f>
        <v>3000</v>
      </c>
      <c r="K111" s="122">
        <v>1</v>
      </c>
      <c r="M111" s="183">
        <v>0</v>
      </c>
      <c r="N111" s="53">
        <f>J111*M111</f>
        <v>0</v>
      </c>
      <c r="O111" s="67"/>
      <c r="P111" s="69">
        <f>K111-M111</f>
        <v>1</v>
      </c>
      <c r="Q111" s="62">
        <f>J111-N111</f>
        <v>3000</v>
      </c>
      <c r="S111" s="183">
        <v>0</v>
      </c>
      <c r="T111" s="69">
        <f>S111-M111</f>
        <v>0</v>
      </c>
      <c r="U111" s="53">
        <f>T111*J111</f>
        <v>0</v>
      </c>
      <c r="V111" s="67"/>
      <c r="W111" s="69">
        <f>K111-M111-T111</f>
        <v>1</v>
      </c>
      <c r="X111" s="56">
        <f>J111-N111-U111</f>
        <v>3000</v>
      </c>
      <c r="Y111" s="82"/>
      <c r="Z111" s="183">
        <v>0</v>
      </c>
      <c r="AA111" s="69">
        <f>Z111-S111</f>
        <v>0</v>
      </c>
      <c r="AB111" s="53">
        <f>J111*AA111</f>
        <v>0</v>
      </c>
      <c r="AC111" s="67"/>
      <c r="AD111" s="69">
        <f>K111-M111-T111-AA111</f>
        <v>1</v>
      </c>
      <c r="AE111" s="56">
        <f>J111-N111-U111-AB111</f>
        <v>3000</v>
      </c>
      <c r="AG111" s="183">
        <v>0</v>
      </c>
      <c r="AH111" s="69">
        <f>AG111-Z111</f>
        <v>0</v>
      </c>
      <c r="AI111" s="55">
        <f>J111*AH111</f>
        <v>0</v>
      </c>
      <c r="AJ111" s="67"/>
      <c r="AK111" s="69">
        <f>K111-M111-T111-AA111-AH111</f>
        <v>1</v>
      </c>
      <c r="AL111" s="56">
        <f>Q111-U111-AB111-AI111</f>
        <v>3000</v>
      </c>
      <c r="AN111" s="183">
        <v>0</v>
      </c>
      <c r="AO111" s="69">
        <f>AN111-AG111</f>
        <v>0</v>
      </c>
      <c r="AP111" s="55">
        <f>J111*AO111</f>
        <v>0</v>
      </c>
      <c r="AQ111" s="67"/>
      <c r="AR111" s="69">
        <f>K111-M111-T111-AA111-AH111-AO111</f>
        <v>1</v>
      </c>
      <c r="AS111" s="56">
        <f>X111-AB111-AI111-AP111</f>
        <v>3000</v>
      </c>
      <c r="AU111" s="183">
        <v>0</v>
      </c>
      <c r="AV111" s="69">
        <f>AU111-AN111</f>
        <v>0</v>
      </c>
      <c r="AW111" s="55">
        <f>J111*AV111</f>
        <v>0</v>
      </c>
      <c r="AX111" s="67"/>
      <c r="AY111" s="69">
        <f>K111-M111-T111-AA111-AH111-AO111-AV111</f>
        <v>1</v>
      </c>
      <c r="AZ111" s="56">
        <f>J111-N111-U111-AB111-AI111-AP111-AW111</f>
        <v>3000</v>
      </c>
    </row>
    <row r="112" spans="1:52" x14ac:dyDescent="0.2">
      <c r="A112" s="1"/>
      <c r="B112" s="1"/>
      <c r="C112" s="191"/>
      <c r="D112" s="31"/>
      <c r="E112" s="32"/>
      <c r="F112" s="31"/>
      <c r="G112" s="33"/>
      <c r="H112" s="149"/>
      <c r="I112" s="149"/>
      <c r="J112" s="150"/>
      <c r="K112" s="151"/>
      <c r="M112" s="192"/>
      <c r="N112" s="130"/>
      <c r="O112" s="131"/>
      <c r="P112" s="132"/>
      <c r="Q112" s="133"/>
      <c r="S112" s="192"/>
      <c r="T112" s="132"/>
      <c r="U112" s="130"/>
      <c r="V112" s="131"/>
      <c r="W112" s="132"/>
      <c r="X112" s="134"/>
      <c r="Y112" s="82"/>
      <c r="Z112" s="192"/>
      <c r="AA112" s="132"/>
      <c r="AB112" s="130"/>
      <c r="AC112" s="131"/>
      <c r="AD112" s="132"/>
      <c r="AE112" s="134"/>
      <c r="AG112" s="192"/>
      <c r="AH112" s="132"/>
      <c r="AI112" s="135"/>
      <c r="AJ112" s="131"/>
      <c r="AK112" s="132"/>
      <c r="AL112" s="134"/>
      <c r="AN112" s="192"/>
      <c r="AO112" s="132"/>
      <c r="AP112" s="135"/>
      <c r="AQ112" s="131"/>
      <c r="AR112" s="132"/>
      <c r="AS112" s="134"/>
      <c r="AU112" s="192"/>
      <c r="AV112" s="132"/>
      <c r="AW112" s="135"/>
      <c r="AX112" s="131"/>
      <c r="AY112" s="132"/>
      <c r="AZ112" s="134"/>
    </row>
    <row r="113" spans="1:52" ht="17" thickBot="1" x14ac:dyDescent="0.25">
      <c r="A113" s="1"/>
      <c r="B113" s="200" t="s">
        <v>48</v>
      </c>
      <c r="C113" s="200"/>
      <c r="D113" s="200"/>
      <c r="E113" s="200"/>
      <c r="F113" s="89" t="s">
        <v>9</v>
      </c>
      <c r="G113" s="16">
        <f>SUM(G91:G111)</f>
        <v>74533</v>
      </c>
      <c r="H113" s="16">
        <f>SUM(H91:H111)</f>
        <v>71448</v>
      </c>
      <c r="I113" s="16"/>
      <c r="J113" s="16">
        <f>SUM(J91:J111)</f>
        <v>3085</v>
      </c>
      <c r="K113" s="18"/>
      <c r="M113" s="70"/>
      <c r="N113" s="44">
        <f>SUM(N91:N109)</f>
        <v>0</v>
      </c>
      <c r="O113" s="44"/>
      <c r="P113" s="44"/>
      <c r="Q113" s="44">
        <f>SUM(Q91:Q109)</f>
        <v>85</v>
      </c>
      <c r="S113" s="70"/>
      <c r="T113" s="18"/>
      <c r="U113" s="44">
        <f>SUM(U91:U109)</f>
        <v>0</v>
      </c>
      <c r="V113" s="44"/>
      <c r="W113" s="44"/>
      <c r="X113" s="44">
        <f>SUM(X91:X109)</f>
        <v>85</v>
      </c>
      <c r="Z113" s="70"/>
      <c r="AA113" s="18"/>
      <c r="AB113" s="44">
        <f>SUM(AB91:AB109)</f>
        <v>0</v>
      </c>
      <c r="AC113" s="44"/>
      <c r="AD113" s="44"/>
      <c r="AE113" s="44">
        <f>SUM(AE91:AE109)</f>
        <v>85</v>
      </c>
      <c r="AG113" s="70"/>
      <c r="AH113" s="18"/>
      <c r="AI113" s="44">
        <f>SUM(AI91:AI109)</f>
        <v>0</v>
      </c>
      <c r="AJ113" s="44"/>
      <c r="AK113" s="44"/>
      <c r="AL113" s="44">
        <f>SUM(AL91:AL109)</f>
        <v>85</v>
      </c>
      <c r="AN113" s="70"/>
      <c r="AO113" s="18"/>
      <c r="AP113" s="44">
        <f>SUM(AP91:AP109)</f>
        <v>0</v>
      </c>
      <c r="AQ113" s="44"/>
      <c r="AR113" s="44"/>
      <c r="AS113" s="44">
        <f>SUM(AS91:AS109)</f>
        <v>85</v>
      </c>
      <c r="AU113" s="70"/>
      <c r="AV113" s="18"/>
      <c r="AW113" s="44">
        <f>SUM(AW91:AW109)</f>
        <v>0</v>
      </c>
      <c r="AX113" s="44"/>
      <c r="AY113" s="44"/>
      <c r="AZ113" s="44">
        <f>SUM(AZ91:AZ109)</f>
        <v>85</v>
      </c>
    </row>
    <row r="114" spans="1:52" ht="19" customHeight="1" thickTop="1" x14ac:dyDescent="0.2">
      <c r="A114" s="1"/>
      <c r="B114" s="27"/>
      <c r="C114" s="27"/>
      <c r="D114" s="27"/>
      <c r="E114" s="27"/>
      <c r="F114" s="28"/>
      <c r="G114" s="29"/>
      <c r="H114" s="29"/>
      <c r="I114" s="29"/>
      <c r="J114" s="142"/>
      <c r="K114" s="18"/>
      <c r="M114" s="70"/>
      <c r="N114" s="82"/>
      <c r="O114" s="82"/>
      <c r="P114" s="82"/>
      <c r="Q114" s="82"/>
      <c r="S114" s="70"/>
      <c r="T114" s="18"/>
      <c r="U114" s="82"/>
      <c r="V114" s="82"/>
      <c r="W114" s="82"/>
      <c r="X114" s="82"/>
      <c r="Z114" s="70"/>
      <c r="AA114" s="18"/>
      <c r="AB114" s="82"/>
      <c r="AC114" s="82"/>
      <c r="AD114" s="82"/>
      <c r="AE114" s="82"/>
      <c r="AG114" s="70"/>
      <c r="AH114" s="18"/>
      <c r="AI114" s="82"/>
      <c r="AJ114" s="82"/>
      <c r="AK114" s="82"/>
      <c r="AL114" s="82"/>
      <c r="AN114" s="70"/>
      <c r="AO114" s="18"/>
      <c r="AP114" s="82"/>
      <c r="AQ114" s="82"/>
      <c r="AR114" s="82"/>
      <c r="AS114" s="82"/>
      <c r="AU114" s="70"/>
      <c r="AV114" s="18"/>
      <c r="AW114" s="82"/>
      <c r="AX114" s="82"/>
      <c r="AY114" s="82"/>
      <c r="AZ114" s="82"/>
    </row>
    <row r="115" spans="1:52" x14ac:dyDescent="0.2">
      <c r="A115" s="1"/>
      <c r="B115" s="2" t="s">
        <v>57</v>
      </c>
      <c r="C115" s="3" t="s">
        <v>2</v>
      </c>
      <c r="D115" s="4"/>
      <c r="E115" s="5" t="s">
        <v>3</v>
      </c>
      <c r="F115" s="4"/>
      <c r="G115" s="6" t="s">
        <v>4</v>
      </c>
      <c r="H115" s="18"/>
      <c r="I115" s="18"/>
      <c r="J115" s="18"/>
      <c r="K115" s="18"/>
      <c r="M115" s="70"/>
      <c r="N115" s="70"/>
      <c r="O115" s="70"/>
      <c r="P115" s="70"/>
      <c r="Q115" s="83"/>
      <c r="S115" s="70"/>
      <c r="T115" s="18"/>
      <c r="U115" s="18"/>
      <c r="V115" s="18"/>
      <c r="W115" s="18"/>
      <c r="X115" s="59"/>
      <c r="Z115" s="70"/>
      <c r="AA115" s="18"/>
      <c r="AB115" s="18"/>
      <c r="AC115" s="18"/>
      <c r="AD115" s="18"/>
      <c r="AE115" s="59"/>
      <c r="AG115" s="70"/>
      <c r="AH115" s="18"/>
      <c r="AI115" s="18"/>
      <c r="AJ115" s="18"/>
      <c r="AK115" s="18"/>
      <c r="AL115" s="59"/>
      <c r="AN115" s="70"/>
      <c r="AO115" s="18"/>
      <c r="AP115" s="18"/>
      <c r="AQ115" s="18"/>
      <c r="AR115" s="18"/>
      <c r="AS115" s="59"/>
      <c r="AU115" s="70"/>
      <c r="AV115" s="18"/>
      <c r="AW115" s="18"/>
      <c r="AX115" s="18"/>
      <c r="AY115" s="18"/>
      <c r="AZ115" s="59"/>
    </row>
    <row r="116" spans="1:52" ht="17" thickBot="1" x14ac:dyDescent="0.25">
      <c r="A116" s="1"/>
      <c r="B116" s="2"/>
      <c r="C116" s="4"/>
      <c r="D116" s="4"/>
      <c r="E116" s="8"/>
      <c r="F116" s="4"/>
      <c r="G116" s="9"/>
      <c r="H116" s="18"/>
      <c r="I116" s="18"/>
      <c r="J116" s="18"/>
      <c r="K116" s="18"/>
      <c r="M116" s="70"/>
      <c r="N116" s="70"/>
      <c r="O116" s="70"/>
      <c r="P116" s="70"/>
      <c r="Q116" s="83"/>
      <c r="S116" s="70"/>
      <c r="T116" s="18"/>
      <c r="U116" s="18"/>
      <c r="V116" s="18"/>
      <c r="W116" s="18"/>
      <c r="X116" s="59"/>
      <c r="Z116" s="70"/>
      <c r="AA116" s="18"/>
      <c r="AB116" s="18"/>
      <c r="AC116" s="18"/>
      <c r="AD116" s="18"/>
      <c r="AE116" s="59"/>
      <c r="AG116" s="70"/>
      <c r="AH116" s="18"/>
      <c r="AI116" s="18"/>
      <c r="AJ116" s="18"/>
      <c r="AK116" s="18"/>
      <c r="AL116" s="59"/>
      <c r="AN116" s="70"/>
      <c r="AO116" s="18"/>
      <c r="AP116" s="18"/>
      <c r="AQ116" s="18"/>
      <c r="AR116" s="18"/>
      <c r="AS116" s="59"/>
      <c r="AU116" s="70"/>
      <c r="AV116" s="18"/>
      <c r="AW116" s="18"/>
      <c r="AX116" s="18"/>
      <c r="AY116" s="18"/>
      <c r="AZ116" s="59"/>
    </row>
    <row r="117" spans="1:52" x14ac:dyDescent="0.2">
      <c r="A117" s="1">
        <v>1</v>
      </c>
      <c r="B117" s="1" t="s">
        <v>89</v>
      </c>
      <c r="C117" s="19">
        <v>0</v>
      </c>
      <c r="D117" s="10" t="s">
        <v>10</v>
      </c>
      <c r="E117" s="90">
        <v>400</v>
      </c>
      <c r="F117" s="10" t="s">
        <v>10</v>
      </c>
      <c r="G117" s="172">
        <f>+E117*C117</f>
        <v>0</v>
      </c>
      <c r="H117" s="176">
        <v>0</v>
      </c>
      <c r="I117" s="170" t="e">
        <f>H117/G117</f>
        <v>#DIV/0!</v>
      </c>
      <c r="J117" s="160">
        <f>G117-H117</f>
        <v>0</v>
      </c>
      <c r="K117" s="122">
        <v>1</v>
      </c>
      <c r="M117" s="69">
        <v>0</v>
      </c>
      <c r="N117" s="53">
        <f>J117*M117</f>
        <v>0</v>
      </c>
      <c r="O117" s="67"/>
      <c r="P117" s="69">
        <f>K117-M117</f>
        <v>1</v>
      </c>
      <c r="Q117" s="62">
        <f>J117-N117</f>
        <v>0</v>
      </c>
      <c r="S117" s="69">
        <v>0</v>
      </c>
      <c r="T117" s="69">
        <f>S117-M117</f>
        <v>0</v>
      </c>
      <c r="U117" s="53">
        <f>T117*J117</f>
        <v>0</v>
      </c>
      <c r="V117" s="67"/>
      <c r="W117" s="69">
        <f>K117-M117-T117</f>
        <v>1</v>
      </c>
      <c r="X117" s="56">
        <f>J117-N117-U117</f>
        <v>0</v>
      </c>
      <c r="Y117" s="82"/>
      <c r="Z117" s="69">
        <v>0</v>
      </c>
      <c r="AA117" s="69">
        <f>Z117-S117</f>
        <v>0</v>
      </c>
      <c r="AB117" s="53">
        <f>J117*AA117</f>
        <v>0</v>
      </c>
      <c r="AC117" s="67"/>
      <c r="AD117" s="69">
        <f>K117-M117-T117-AA117</f>
        <v>1</v>
      </c>
      <c r="AE117" s="56">
        <f>J117-N117-U117-AB117</f>
        <v>0</v>
      </c>
      <c r="AG117" s="69">
        <v>0</v>
      </c>
      <c r="AH117" s="69">
        <f>AG117-Z117</f>
        <v>0</v>
      </c>
      <c r="AI117" s="55">
        <f>J117*AH117</f>
        <v>0</v>
      </c>
      <c r="AJ117" s="67"/>
      <c r="AK117" s="69">
        <f>K117-M117-T117-AA117-AH117</f>
        <v>1</v>
      </c>
      <c r="AL117" s="56">
        <f>Q117-U117-AB117-AI117</f>
        <v>0</v>
      </c>
      <c r="AN117" s="69">
        <v>0</v>
      </c>
      <c r="AO117" s="69">
        <f>AN117-AG117</f>
        <v>0</v>
      </c>
      <c r="AP117" s="55">
        <f>J117*AO117</f>
        <v>0</v>
      </c>
      <c r="AQ117" s="67"/>
      <c r="AR117" s="69">
        <f>K117-M117-T117-AA117-AH117-AO117</f>
        <v>1</v>
      </c>
      <c r="AS117" s="56">
        <f>X117-AB117-AI117-AP117</f>
        <v>0</v>
      </c>
      <c r="AU117" s="69">
        <v>0</v>
      </c>
      <c r="AV117" s="69">
        <f>AU117-AN117</f>
        <v>0</v>
      </c>
      <c r="AW117" s="55">
        <f>J117*AV117</f>
        <v>0</v>
      </c>
      <c r="AX117" s="67"/>
      <c r="AY117" s="69">
        <f>K117-M117-T117-AA117-AH117-AO117-AV117</f>
        <v>1</v>
      </c>
      <c r="AZ117" s="56">
        <f>J117-N117-U117-AB117-AI117-AP117-AW117</f>
        <v>0</v>
      </c>
    </row>
    <row r="118" spans="1:52" x14ac:dyDescent="0.2">
      <c r="A118" s="1"/>
      <c r="B118" s="1"/>
      <c r="C118" s="19"/>
      <c r="D118" s="10"/>
      <c r="E118" s="90"/>
      <c r="F118" s="10"/>
      <c r="G118" s="172"/>
      <c r="H118" s="196"/>
      <c r="I118" s="197"/>
      <c r="J118" s="160"/>
      <c r="K118" s="122"/>
      <c r="M118" s="69"/>
      <c r="N118" s="53"/>
      <c r="O118" s="67"/>
      <c r="P118" s="69"/>
      <c r="Q118" s="62"/>
      <c r="S118" s="69"/>
      <c r="T118" s="69"/>
      <c r="U118" s="53"/>
      <c r="V118" s="67"/>
      <c r="W118" s="69"/>
      <c r="X118" s="56"/>
      <c r="Y118" s="82"/>
      <c r="Z118" s="69"/>
      <c r="AA118" s="69"/>
      <c r="AB118" s="53"/>
      <c r="AC118" s="67"/>
      <c r="AD118" s="69"/>
      <c r="AE118" s="56"/>
      <c r="AG118" s="69"/>
      <c r="AH118" s="69"/>
      <c r="AI118" s="55"/>
      <c r="AJ118" s="67"/>
      <c r="AK118" s="69"/>
      <c r="AL118" s="56"/>
      <c r="AN118" s="69"/>
      <c r="AO118" s="69"/>
      <c r="AP118" s="55"/>
      <c r="AQ118" s="67"/>
      <c r="AR118" s="69"/>
      <c r="AS118" s="56"/>
      <c r="AU118" s="69"/>
      <c r="AV118" s="69"/>
      <c r="AW118" s="55"/>
      <c r="AX118" s="67"/>
      <c r="AY118" s="69"/>
      <c r="AZ118" s="56"/>
    </row>
    <row r="119" spans="1:52" x14ac:dyDescent="0.2">
      <c r="A119" s="1"/>
      <c r="B119" s="1" t="s">
        <v>88</v>
      </c>
      <c r="C119" s="19">
        <v>1551</v>
      </c>
      <c r="D119" s="10" t="s">
        <v>87</v>
      </c>
      <c r="E119" s="90">
        <v>3.5</v>
      </c>
      <c r="F119" s="10" t="s">
        <v>87</v>
      </c>
      <c r="G119" s="34">
        <f>+E119*C119</f>
        <v>5428.5</v>
      </c>
      <c r="H119" s="174">
        <v>0</v>
      </c>
      <c r="I119" s="195">
        <f t="shared" ref="I119" si="26">H119/G119</f>
        <v>0</v>
      </c>
      <c r="J119" s="128">
        <f>G119-H119</f>
        <v>5428.5</v>
      </c>
      <c r="K119" s="122"/>
      <c r="M119" s="69"/>
      <c r="N119" s="53"/>
      <c r="O119" s="67"/>
      <c r="P119" s="69"/>
      <c r="Q119" s="62"/>
      <c r="S119" s="69"/>
      <c r="T119" s="69"/>
      <c r="U119" s="53"/>
      <c r="V119" s="67"/>
      <c r="W119" s="69"/>
      <c r="X119" s="56"/>
      <c r="Y119" s="82"/>
      <c r="Z119" s="69"/>
      <c r="AA119" s="69"/>
      <c r="AB119" s="53"/>
      <c r="AC119" s="67"/>
      <c r="AD119" s="69"/>
      <c r="AE119" s="56"/>
      <c r="AG119" s="69"/>
      <c r="AH119" s="69"/>
      <c r="AI119" s="55"/>
      <c r="AJ119" s="67"/>
      <c r="AK119" s="69"/>
      <c r="AL119" s="56"/>
      <c r="AN119" s="69"/>
      <c r="AO119" s="69"/>
      <c r="AP119" s="55"/>
      <c r="AQ119" s="67"/>
      <c r="AR119" s="69"/>
      <c r="AS119" s="56"/>
      <c r="AU119" s="69"/>
      <c r="AV119" s="69"/>
      <c r="AW119" s="55"/>
      <c r="AX119" s="67"/>
      <c r="AY119" s="69"/>
      <c r="AZ119" s="56"/>
    </row>
    <row r="120" spans="1:52" x14ac:dyDescent="0.2">
      <c r="A120" s="1"/>
      <c r="B120" s="1"/>
      <c r="C120" s="19"/>
      <c r="D120" s="10"/>
      <c r="E120" s="90"/>
      <c r="F120" s="10"/>
      <c r="G120" s="172"/>
      <c r="H120" s="165"/>
      <c r="I120" s="171"/>
      <c r="J120" s="161"/>
      <c r="K120" s="153"/>
      <c r="M120" s="54"/>
      <c r="N120" s="42"/>
      <c r="O120" s="68"/>
      <c r="P120" s="41"/>
      <c r="Q120" s="63"/>
      <c r="S120" s="54"/>
      <c r="T120" s="54"/>
      <c r="U120" s="42"/>
      <c r="V120" s="68"/>
      <c r="W120" s="41"/>
      <c r="X120" s="63"/>
      <c r="Z120" s="54"/>
      <c r="AA120" s="54"/>
      <c r="AB120" s="42"/>
      <c r="AC120" s="68"/>
      <c r="AD120" s="41"/>
      <c r="AE120" s="63"/>
      <c r="AG120" s="54"/>
      <c r="AH120" s="54"/>
      <c r="AI120" s="41"/>
      <c r="AJ120" s="68"/>
      <c r="AK120" s="69"/>
      <c r="AL120" s="57"/>
      <c r="AN120" s="54"/>
      <c r="AO120" s="54"/>
      <c r="AP120" s="41"/>
      <c r="AQ120" s="68"/>
      <c r="AR120" s="41"/>
      <c r="AS120" s="57"/>
      <c r="AU120" s="54"/>
      <c r="AV120" s="54"/>
      <c r="AW120" s="41"/>
      <c r="AX120" s="68"/>
      <c r="AY120" s="69"/>
      <c r="AZ120" s="57"/>
    </row>
    <row r="121" spans="1:52" ht="17" thickBot="1" x14ac:dyDescent="0.25">
      <c r="A121" s="1">
        <v>2</v>
      </c>
      <c r="B121" s="1" t="s">
        <v>63</v>
      </c>
      <c r="C121" s="19">
        <v>1</v>
      </c>
      <c r="D121" s="10" t="s">
        <v>10</v>
      </c>
      <c r="E121" s="90">
        <v>2500</v>
      </c>
      <c r="F121" s="10" t="s">
        <v>10</v>
      </c>
      <c r="G121" s="172">
        <f>+E121*C121</f>
        <v>2500</v>
      </c>
      <c r="H121" s="167">
        <v>2500</v>
      </c>
      <c r="I121" s="168">
        <f>H121/G121</f>
        <v>1</v>
      </c>
      <c r="J121" s="160">
        <f>G121-H121</f>
        <v>0</v>
      </c>
      <c r="K121" s="122">
        <v>1</v>
      </c>
      <c r="M121" s="69">
        <v>0</v>
      </c>
      <c r="N121" s="53">
        <f>J121*M121</f>
        <v>0</v>
      </c>
      <c r="O121" s="67"/>
      <c r="P121" s="69">
        <f>K121-M121</f>
        <v>1</v>
      </c>
      <c r="Q121" s="62">
        <f>J121-N121</f>
        <v>0</v>
      </c>
      <c r="S121" s="69">
        <v>0</v>
      </c>
      <c r="T121" s="69">
        <f>S121-M121</f>
        <v>0</v>
      </c>
      <c r="U121" s="53">
        <f>T121*J121</f>
        <v>0</v>
      </c>
      <c r="V121" s="67"/>
      <c r="W121" s="69">
        <f>K121-M121-T121</f>
        <v>1</v>
      </c>
      <c r="X121" s="56">
        <f>J121-N121-U121</f>
        <v>0</v>
      </c>
      <c r="Y121" s="82"/>
      <c r="Z121" s="69">
        <v>0</v>
      </c>
      <c r="AA121" s="69">
        <f>Z121-S121</f>
        <v>0</v>
      </c>
      <c r="AB121" s="53">
        <f>J121*AA121</f>
        <v>0</v>
      </c>
      <c r="AC121" s="67"/>
      <c r="AD121" s="69">
        <f>K121-M121-T121-AA121</f>
        <v>1</v>
      </c>
      <c r="AE121" s="56">
        <f>J121-N121-U121-AB121</f>
        <v>0</v>
      </c>
      <c r="AG121" s="69">
        <v>0</v>
      </c>
      <c r="AH121" s="69">
        <f>AG121-Z121</f>
        <v>0</v>
      </c>
      <c r="AI121" s="55">
        <f>J121*AH121</f>
        <v>0</v>
      </c>
      <c r="AJ121" s="67"/>
      <c r="AK121" s="69">
        <f>K121-M121-T121-AA121-AH121</f>
        <v>1</v>
      </c>
      <c r="AL121" s="56">
        <f>Q121-U121-AB121-AI121</f>
        <v>0</v>
      </c>
      <c r="AN121" s="69">
        <v>0</v>
      </c>
      <c r="AO121" s="69">
        <f>AN121-AG121</f>
        <v>0</v>
      </c>
      <c r="AP121" s="55">
        <f>J121*AO121</f>
        <v>0</v>
      </c>
      <c r="AQ121" s="67"/>
      <c r="AR121" s="69">
        <f>K121-M121-T121-AA121-AH121-AO121</f>
        <v>1</v>
      </c>
      <c r="AS121" s="56">
        <f>X121-AB121-AI121-AP121</f>
        <v>0</v>
      </c>
      <c r="AU121" s="69">
        <v>0</v>
      </c>
      <c r="AV121" s="69">
        <f>AU121-AN121</f>
        <v>0</v>
      </c>
      <c r="AW121" s="55">
        <f>J121*AV121</f>
        <v>0</v>
      </c>
      <c r="AX121" s="67"/>
      <c r="AY121" s="69">
        <f>K121-M121-T121-AA121-AH121-AO121-AV121</f>
        <v>1</v>
      </c>
      <c r="AZ121" s="56">
        <f>J121-N121-U121-AB121-AI121-AP121-AW121</f>
        <v>0</v>
      </c>
    </row>
    <row r="122" spans="1:52" x14ac:dyDescent="0.2">
      <c r="A122" s="1"/>
      <c r="B122" s="1"/>
      <c r="C122" s="23"/>
      <c r="D122" s="4"/>
      <c r="E122" s="24"/>
      <c r="F122" s="4"/>
      <c r="G122" s="9"/>
      <c r="H122" s="18"/>
      <c r="I122" s="18"/>
      <c r="J122" s="18"/>
      <c r="K122" s="18"/>
      <c r="M122" s="70"/>
      <c r="N122" s="78"/>
      <c r="O122" s="78"/>
      <c r="P122" s="78"/>
      <c r="Q122" s="81"/>
      <c r="S122" s="18"/>
      <c r="T122" s="18"/>
      <c r="U122" s="43"/>
      <c r="V122" s="43"/>
      <c r="W122" s="43"/>
      <c r="X122" s="58"/>
      <c r="Z122" s="18"/>
      <c r="AA122" s="18"/>
      <c r="AB122" s="43"/>
      <c r="AC122" s="43"/>
      <c r="AD122" s="43"/>
      <c r="AE122" s="58"/>
      <c r="AG122" s="18"/>
      <c r="AH122" s="18"/>
      <c r="AI122" s="43"/>
      <c r="AJ122" s="43"/>
      <c r="AK122" s="43"/>
      <c r="AL122" s="58"/>
      <c r="AN122" s="18"/>
      <c r="AO122" s="18"/>
      <c r="AP122" s="43"/>
      <c r="AQ122" s="43"/>
      <c r="AR122" s="43"/>
      <c r="AS122" s="58"/>
      <c r="AU122" s="18"/>
      <c r="AV122" s="18"/>
      <c r="AW122" s="43"/>
      <c r="AX122" s="43"/>
      <c r="AY122" s="43"/>
      <c r="AZ122" s="58"/>
    </row>
    <row r="123" spans="1:52" ht="17" thickBot="1" x14ac:dyDescent="0.25">
      <c r="A123" s="1"/>
      <c r="B123" s="200" t="s">
        <v>14</v>
      </c>
      <c r="C123" s="200"/>
      <c r="D123" s="200"/>
      <c r="E123" s="200"/>
      <c r="F123" s="89" t="s">
        <v>9</v>
      </c>
      <c r="G123" s="16">
        <f>SUM(G117:G121)</f>
        <v>7928.5</v>
      </c>
      <c r="H123" s="16">
        <f>SUM(H117:H121)</f>
        <v>2500</v>
      </c>
      <c r="I123" s="16"/>
      <c r="J123" s="16">
        <f>SUM(J117:J121)</f>
        <v>5428.5</v>
      </c>
      <c r="K123" s="70"/>
      <c r="M123" s="70"/>
      <c r="N123" s="44">
        <f>SUM(N117:N121)</f>
        <v>0</v>
      </c>
      <c r="O123" s="44"/>
      <c r="P123" s="44"/>
      <c r="Q123" s="44">
        <f>SUM(Q117:Q121)</f>
        <v>0</v>
      </c>
      <c r="S123" s="18"/>
      <c r="T123" s="18"/>
      <c r="U123" s="44">
        <f>SUM(U117:U121)</f>
        <v>0</v>
      </c>
      <c r="V123" s="44"/>
      <c r="W123" s="44"/>
      <c r="X123" s="44">
        <f>SUM(X117:X121)</f>
        <v>0</v>
      </c>
      <c r="Z123" s="18"/>
      <c r="AA123" s="18"/>
      <c r="AB123" s="44">
        <f>SUM(AB117:AB121)</f>
        <v>0</v>
      </c>
      <c r="AC123" s="44"/>
      <c r="AD123" s="44"/>
      <c r="AE123" s="44">
        <f>SUM(AE117:AE121)</f>
        <v>0</v>
      </c>
      <c r="AG123" s="18"/>
      <c r="AH123" s="18"/>
      <c r="AI123" s="44">
        <f>SUM(AI117:AI121)</f>
        <v>0</v>
      </c>
      <c r="AJ123" s="44"/>
      <c r="AK123" s="44"/>
      <c r="AL123" s="44">
        <f>SUM(AL117:AL121)</f>
        <v>0</v>
      </c>
      <c r="AN123" s="18"/>
      <c r="AO123" s="18"/>
      <c r="AP123" s="44">
        <f>SUM(AP117:AP121)</f>
        <v>0</v>
      </c>
      <c r="AQ123" s="44"/>
      <c r="AR123" s="44"/>
      <c r="AS123" s="44">
        <f>SUM(AS117:AS121)</f>
        <v>0</v>
      </c>
      <c r="AU123" s="18"/>
      <c r="AV123" s="18"/>
      <c r="AW123" s="44">
        <f>SUM(AW117:AW121)</f>
        <v>0</v>
      </c>
      <c r="AX123" s="44"/>
      <c r="AY123" s="44"/>
      <c r="AZ123" s="44">
        <f>SUM(AZ117:AZ121)</f>
        <v>0</v>
      </c>
    </row>
    <row r="124" spans="1:52" ht="18" thickTop="1" thickBot="1" x14ac:dyDescent="0.25">
      <c r="A124" s="1"/>
      <c r="B124" s="27"/>
      <c r="C124" s="27"/>
      <c r="D124" s="88"/>
      <c r="E124" s="88"/>
      <c r="F124" s="89"/>
      <c r="G124" s="16"/>
      <c r="H124" s="35"/>
      <c r="I124" s="35"/>
      <c r="J124" s="35"/>
      <c r="K124" s="70"/>
      <c r="M124" s="70"/>
      <c r="N124" s="70"/>
      <c r="O124" s="70"/>
      <c r="P124" s="70"/>
      <c r="Q124" s="83"/>
      <c r="S124" s="18"/>
      <c r="T124" s="18"/>
      <c r="U124" s="18"/>
      <c r="V124" s="18"/>
      <c r="W124" s="18"/>
      <c r="X124" s="59"/>
      <c r="Z124" s="18"/>
      <c r="AA124" s="18"/>
      <c r="AB124" s="18"/>
      <c r="AC124" s="18"/>
      <c r="AD124" s="18"/>
      <c r="AE124" s="59"/>
      <c r="AG124" s="18"/>
      <c r="AH124" s="18"/>
      <c r="AI124" s="18"/>
      <c r="AJ124" s="18"/>
      <c r="AK124" s="18"/>
      <c r="AL124" s="59"/>
      <c r="AN124" s="18"/>
      <c r="AO124" s="18"/>
      <c r="AP124" s="121"/>
      <c r="AQ124" s="18"/>
      <c r="AR124" s="18"/>
      <c r="AS124" s="59"/>
      <c r="AU124" s="18"/>
      <c r="AV124" s="18"/>
      <c r="AW124" s="18"/>
      <c r="AX124" s="18"/>
      <c r="AY124" s="18"/>
      <c r="AZ124" s="59"/>
    </row>
    <row r="125" spans="1:52" ht="18" thickTop="1" thickBot="1" x14ac:dyDescent="0.25">
      <c r="A125" s="1"/>
      <c r="B125" s="120" t="s">
        <v>35</v>
      </c>
      <c r="C125" s="4"/>
      <c r="D125" s="203" t="s">
        <v>12</v>
      </c>
      <c r="E125" s="203"/>
      <c r="F125" s="25"/>
      <c r="G125" s="16">
        <f>G123+G113+G87+G70+G38+G26</f>
        <v>366807.77</v>
      </c>
      <c r="H125" s="16">
        <f>H123+H113+H87+H70+H38+H26</f>
        <v>329622</v>
      </c>
      <c r="I125" s="16"/>
      <c r="J125" s="16">
        <f>J123+J113+J87+J70+J38+J26</f>
        <v>37185.770000000004</v>
      </c>
      <c r="K125" s="29"/>
      <c r="M125" s="70"/>
      <c r="N125" s="44">
        <f>N123+N113+N87+N70+N38+N26</f>
        <v>0</v>
      </c>
      <c r="O125" s="44"/>
      <c r="P125" s="44"/>
      <c r="Q125" s="44">
        <f>Q123+Q113+Q87+Q38+Q26</f>
        <v>23326.02</v>
      </c>
      <c r="S125" s="18"/>
      <c r="T125" s="18"/>
      <c r="U125" s="44">
        <f>U123+U113+U87+U70+U38+U26</f>
        <v>0</v>
      </c>
      <c r="V125" s="44"/>
      <c r="W125" s="44"/>
      <c r="X125" s="44">
        <f>X123+X113+X87+X38+X26</f>
        <v>23326.02</v>
      </c>
      <c r="Y125" s="44"/>
      <c r="Z125" s="18"/>
      <c r="AA125" s="18"/>
      <c r="AB125" s="44">
        <f>AB123+AB113+AB87+AB70+AB38+AB26</f>
        <v>0</v>
      </c>
      <c r="AC125" s="44"/>
      <c r="AD125" s="44"/>
      <c r="AE125" s="44">
        <f>AE123+AE113+AE87+AE38+AE26</f>
        <v>23326.02</v>
      </c>
      <c r="AG125" s="18"/>
      <c r="AH125" s="18"/>
      <c r="AI125" s="44">
        <f>AI123+AI113+AI87+AI70+AI38+AI26</f>
        <v>0</v>
      </c>
      <c r="AJ125" s="44"/>
      <c r="AK125" s="44"/>
      <c r="AL125" s="44">
        <f>AL123+AL113+AL87+AL38+AL26</f>
        <v>23326.02</v>
      </c>
      <c r="AN125" s="18"/>
      <c r="AO125" s="18"/>
      <c r="AP125" s="44">
        <f>AP123+AP113+AP87+AP70+AP38+AP26</f>
        <v>0</v>
      </c>
      <c r="AQ125" s="44"/>
      <c r="AR125" s="44"/>
      <c r="AS125" s="44">
        <f>AS123+AS113+AS87+AS38+AS26</f>
        <v>23326.02</v>
      </c>
      <c r="AU125" s="18"/>
      <c r="AV125" s="18"/>
      <c r="AW125" s="44">
        <f>AW123+AW113+AW87+AW70+AW38+AW26</f>
        <v>0</v>
      </c>
      <c r="AX125" s="44"/>
      <c r="AY125" s="44"/>
      <c r="AZ125" s="44">
        <f>AZ123+AZ113+AZ87+AZ38+AZ26</f>
        <v>23326.02</v>
      </c>
    </row>
    <row r="126" spans="1:52" ht="18" thickTop="1" thickBot="1" x14ac:dyDescent="0.25">
      <c r="A126" s="1"/>
      <c r="B126" s="18"/>
      <c r="C126" s="4"/>
      <c r="D126" s="4"/>
      <c r="E126" s="8"/>
      <c r="F126" s="4"/>
      <c r="G126" s="9"/>
      <c r="H126" s="9"/>
      <c r="I126" s="9"/>
      <c r="J126" s="9"/>
      <c r="K126" s="9"/>
      <c r="M126" s="70"/>
      <c r="N126" s="70"/>
      <c r="O126" s="70"/>
      <c r="P126" s="70"/>
      <c r="Q126" s="83"/>
      <c r="S126" s="18"/>
      <c r="T126" s="18"/>
      <c r="U126" s="18"/>
      <c r="V126" s="18"/>
      <c r="W126" s="18"/>
      <c r="X126" s="59"/>
      <c r="Z126" s="18"/>
      <c r="AA126" s="18"/>
      <c r="AB126" s="18"/>
      <c r="AC126" s="18"/>
      <c r="AD126" s="18"/>
      <c r="AE126" s="59"/>
      <c r="AG126" s="18"/>
      <c r="AH126" s="18"/>
      <c r="AI126" s="70"/>
      <c r="AJ126" s="18"/>
      <c r="AK126" s="18"/>
      <c r="AL126" s="59"/>
      <c r="AN126" s="18"/>
      <c r="AO126" s="18"/>
      <c r="AP126" s="18"/>
      <c r="AQ126" s="18"/>
      <c r="AR126" s="18"/>
      <c r="AS126" s="59"/>
      <c r="AU126" s="18"/>
      <c r="AV126" s="18"/>
      <c r="AW126" s="18"/>
      <c r="AX126" s="18"/>
      <c r="AY126" s="18"/>
      <c r="AZ126" s="59"/>
    </row>
    <row r="127" spans="1:52" ht="17" thickBot="1" x14ac:dyDescent="0.25">
      <c r="A127" s="1"/>
      <c r="B127" s="18"/>
      <c r="C127" s="193">
        <v>0.1</v>
      </c>
      <c r="D127" s="158" t="s">
        <v>50</v>
      </c>
      <c r="E127" s="158"/>
      <c r="F127" s="158"/>
      <c r="G127" s="157"/>
      <c r="J127" s="16">
        <f>(SUM(G16:G24)+G123+G113+G87+G70+A905+G38)*C127</f>
        <v>35627.616999999998</v>
      </c>
      <c r="K127" s="29"/>
      <c r="M127" s="70"/>
      <c r="N127" s="79"/>
      <c r="O127" s="79"/>
      <c r="P127" s="79"/>
      <c r="Q127" s="86">
        <f>J127</f>
        <v>35627.616999999998</v>
      </c>
      <c r="S127" s="18"/>
      <c r="T127" s="18"/>
      <c r="U127" s="46"/>
      <c r="V127" s="46"/>
      <c r="W127" s="46"/>
      <c r="X127" s="64">
        <f>Q127</f>
        <v>35627.616999999998</v>
      </c>
      <c r="Z127" s="18"/>
      <c r="AA127" s="18"/>
      <c r="AB127" s="46"/>
      <c r="AC127" s="46"/>
      <c r="AD127" s="46"/>
      <c r="AE127" s="64">
        <f>X127</f>
        <v>35627.616999999998</v>
      </c>
      <c r="AG127" s="18"/>
      <c r="AH127" s="18"/>
      <c r="AI127" s="46"/>
      <c r="AJ127" s="46"/>
      <c r="AK127" s="46"/>
      <c r="AL127" s="64">
        <f>AE127</f>
        <v>35627.616999999998</v>
      </c>
      <c r="AN127" s="18"/>
      <c r="AO127" s="18"/>
      <c r="AP127" s="46"/>
      <c r="AQ127" s="46"/>
      <c r="AR127" s="46"/>
      <c r="AS127" s="64">
        <f>AL127</f>
        <v>35627.616999999998</v>
      </c>
      <c r="AU127" s="18"/>
      <c r="AV127" s="18"/>
      <c r="AW127" s="46"/>
      <c r="AX127" s="46"/>
      <c r="AY127" s="46"/>
      <c r="AZ127" s="64">
        <f>AS127</f>
        <v>35627.616999999998</v>
      </c>
    </row>
    <row r="128" spans="1:52" ht="17" thickBot="1" x14ac:dyDescent="0.25">
      <c r="A128" s="1"/>
      <c r="B128" s="18"/>
      <c r="C128" s="4"/>
      <c r="D128" s="4"/>
      <c r="E128" s="8"/>
      <c r="F128" s="4"/>
      <c r="G128" s="9"/>
      <c r="H128" s="18"/>
      <c r="I128" s="18"/>
      <c r="J128" s="18"/>
      <c r="K128" s="18"/>
      <c r="M128" s="70"/>
      <c r="N128" s="70"/>
      <c r="O128" s="70"/>
      <c r="P128" s="70"/>
      <c r="Q128" s="83"/>
      <c r="S128" s="18"/>
      <c r="T128" s="18"/>
      <c r="U128" s="18"/>
      <c r="V128" s="18"/>
      <c r="W128" s="18"/>
      <c r="X128" s="59"/>
      <c r="Z128" s="18"/>
      <c r="AA128" s="18"/>
      <c r="AB128" s="18"/>
      <c r="AC128" s="18"/>
      <c r="AD128" s="18"/>
      <c r="AE128" s="59"/>
      <c r="AG128" s="18"/>
      <c r="AH128" s="18"/>
      <c r="AI128" s="18"/>
      <c r="AJ128" s="18"/>
      <c r="AK128" s="18"/>
      <c r="AL128" s="59"/>
      <c r="AN128" s="18"/>
      <c r="AO128" s="18"/>
      <c r="AP128" s="18"/>
      <c r="AQ128" s="18"/>
      <c r="AR128" s="18"/>
      <c r="AS128" s="59"/>
      <c r="AU128" s="18"/>
      <c r="AV128" s="18"/>
      <c r="AW128" s="18"/>
      <c r="AX128" s="18"/>
      <c r="AY128" s="18"/>
      <c r="AZ128" s="59"/>
    </row>
    <row r="129" spans="1:52" ht="17" thickBot="1" x14ac:dyDescent="0.25">
      <c r="A129" s="1"/>
      <c r="B129" s="18"/>
      <c r="C129" s="4"/>
      <c r="D129" s="198" t="s">
        <v>13</v>
      </c>
      <c r="E129" s="199"/>
      <c r="F129" s="26"/>
      <c r="G129" s="152"/>
      <c r="H129" s="37" t="s">
        <v>16</v>
      </c>
      <c r="I129" s="2"/>
      <c r="J129" s="36">
        <f>+J127+J125</f>
        <v>72813.387000000002</v>
      </c>
      <c r="K129" s="18"/>
      <c r="M129" s="87"/>
      <c r="N129" s="70"/>
      <c r="O129" s="70"/>
      <c r="P129" s="70"/>
      <c r="Q129" s="86">
        <f>Q125+Q127</f>
        <v>58953.637000000002</v>
      </c>
      <c r="S129" s="38"/>
      <c r="T129" s="38"/>
      <c r="U129" s="18"/>
      <c r="V129" s="18"/>
      <c r="W129" s="18"/>
      <c r="X129" s="86">
        <f>X125+X127</f>
        <v>58953.637000000002</v>
      </c>
      <c r="Z129" s="38"/>
      <c r="AA129" s="38"/>
      <c r="AB129" s="18"/>
      <c r="AC129" s="18"/>
      <c r="AD129" s="18"/>
      <c r="AE129" s="86">
        <f>AE125+AE127</f>
        <v>58953.637000000002</v>
      </c>
      <c r="AG129" s="38"/>
      <c r="AH129" s="38"/>
      <c r="AI129" s="18"/>
      <c r="AJ129" s="18"/>
      <c r="AK129" s="18"/>
      <c r="AL129" s="86">
        <f>AL125+AL127</f>
        <v>58953.637000000002</v>
      </c>
      <c r="AN129" s="38"/>
      <c r="AO129" s="38"/>
      <c r="AP129" s="18"/>
      <c r="AQ129" s="18"/>
      <c r="AR129" s="18"/>
      <c r="AS129" s="86">
        <f>AS125+AS127</f>
        <v>58953.637000000002</v>
      </c>
      <c r="AU129" s="38"/>
      <c r="AV129" s="38"/>
      <c r="AW129" s="18"/>
      <c r="AX129" s="18"/>
      <c r="AY129" s="18"/>
      <c r="AZ129" s="86">
        <f>AZ125+AZ127</f>
        <v>58953.637000000002</v>
      </c>
    </row>
    <row r="130" spans="1:52" x14ac:dyDescent="0.2">
      <c r="A130" s="1"/>
      <c r="B130" s="18"/>
      <c r="C130" s="4"/>
      <c r="D130" s="4"/>
      <c r="E130" s="8"/>
      <c r="F130" s="4"/>
      <c r="G130" s="9"/>
      <c r="H130" s="18"/>
      <c r="I130" s="18"/>
      <c r="J130" s="18"/>
      <c r="K130" s="18"/>
      <c r="M130" s="70"/>
      <c r="N130" s="70"/>
      <c r="O130" s="70"/>
      <c r="P130" s="70"/>
      <c r="Q130" s="80"/>
      <c r="S130" s="18"/>
      <c r="T130" s="18"/>
      <c r="U130" s="18"/>
      <c r="V130" s="18"/>
      <c r="W130" s="18"/>
      <c r="Z130" s="18"/>
      <c r="AA130" s="18"/>
      <c r="AB130" s="18"/>
      <c r="AC130" s="18"/>
      <c r="AD130" s="18"/>
      <c r="AG130" s="18"/>
      <c r="AH130" s="18"/>
      <c r="AI130" s="18"/>
      <c r="AJ130" s="18"/>
      <c r="AK130" s="18"/>
      <c r="AN130" s="18"/>
      <c r="AO130" s="18"/>
      <c r="AP130" s="18"/>
      <c r="AQ130" s="18"/>
      <c r="AR130" s="18"/>
      <c r="AU130" s="18"/>
      <c r="AV130" s="18"/>
      <c r="AW130" s="18"/>
      <c r="AX130" s="18"/>
      <c r="AY130" s="18"/>
    </row>
    <row r="131" spans="1:52" x14ac:dyDescent="0.2">
      <c r="A131" s="7"/>
      <c r="B131" s="2"/>
      <c r="C131" s="3"/>
      <c r="D131" s="3"/>
      <c r="E131" s="5"/>
      <c r="F131" s="3"/>
      <c r="G131" s="6"/>
      <c r="H131" s="2"/>
      <c r="I131" s="2"/>
      <c r="J131" s="2"/>
      <c r="K131" s="2"/>
      <c r="M131" s="2"/>
      <c r="N131" s="2"/>
      <c r="O131" s="2"/>
      <c r="P131" s="2"/>
      <c r="S131" s="2"/>
      <c r="T131" s="2"/>
      <c r="U131" s="2"/>
      <c r="V131" s="2"/>
      <c r="W131" s="2"/>
      <c r="Z131" s="2"/>
      <c r="AA131" s="2"/>
      <c r="AB131" s="2"/>
      <c r="AC131" s="2"/>
      <c r="AD131" s="2"/>
      <c r="AG131" s="2"/>
      <c r="AH131" s="2"/>
      <c r="AI131" s="2"/>
      <c r="AJ131" s="2"/>
      <c r="AK131" s="2"/>
      <c r="AN131" s="2"/>
      <c r="AO131" s="2"/>
      <c r="AP131" s="2"/>
      <c r="AQ131" s="2"/>
      <c r="AR131" s="2"/>
      <c r="AU131" s="2"/>
      <c r="AV131" s="2"/>
      <c r="AW131" s="2"/>
      <c r="AX131" s="2"/>
      <c r="AY131" s="2"/>
    </row>
    <row r="132" spans="1:52" x14ac:dyDescent="0.2">
      <c r="A132" s="7"/>
      <c r="B132" s="2"/>
      <c r="C132" s="3"/>
      <c r="D132" s="3"/>
      <c r="E132" s="5"/>
      <c r="F132" s="3"/>
      <c r="G132" s="6"/>
      <c r="H132" s="2"/>
      <c r="I132" s="2"/>
      <c r="J132" s="2"/>
      <c r="K132" s="2"/>
      <c r="M132" s="2"/>
      <c r="N132" s="2"/>
      <c r="O132" s="2"/>
      <c r="P132" s="2"/>
      <c r="S132" s="2"/>
      <c r="T132" s="2"/>
      <c r="U132" s="2"/>
      <c r="V132" s="2"/>
      <c r="W132" s="2"/>
      <c r="Z132" s="2"/>
      <c r="AA132" s="2"/>
      <c r="AB132" s="2"/>
      <c r="AC132" s="2"/>
      <c r="AD132" s="2"/>
      <c r="AG132" s="2"/>
      <c r="AH132" s="2"/>
      <c r="AI132" s="2"/>
      <c r="AJ132" s="2"/>
      <c r="AK132" s="2"/>
      <c r="AN132" s="2"/>
      <c r="AO132" s="2"/>
      <c r="AP132" s="2"/>
      <c r="AQ132" s="2"/>
      <c r="AR132" s="2"/>
      <c r="AU132" s="2"/>
      <c r="AV132" s="2"/>
      <c r="AW132" s="2"/>
      <c r="AX132" s="2"/>
      <c r="AY132" s="2"/>
    </row>
    <row r="133" spans="1:52" x14ac:dyDescent="0.2">
      <c r="A133" s="7"/>
      <c r="B133" s="2"/>
      <c r="C133" s="3"/>
      <c r="D133" s="3"/>
      <c r="E133" s="5"/>
      <c r="F133" s="3"/>
      <c r="G133" s="6"/>
      <c r="H133" s="2"/>
      <c r="I133" s="2"/>
      <c r="J133" s="2"/>
      <c r="K133" s="2"/>
      <c r="M133" s="2"/>
      <c r="N133" s="2"/>
      <c r="O133" s="2"/>
      <c r="P133" s="2"/>
      <c r="S133" s="2"/>
      <c r="T133" s="2"/>
      <c r="U133" s="2"/>
      <c r="V133" s="2"/>
      <c r="W133" s="2"/>
      <c r="Z133" s="2"/>
      <c r="AA133" s="2"/>
      <c r="AB133" s="2"/>
      <c r="AC133" s="2"/>
      <c r="AD133" s="2"/>
      <c r="AG133" s="2"/>
      <c r="AH133" s="2"/>
      <c r="AI133" s="2"/>
      <c r="AJ133" s="2"/>
      <c r="AK133" s="2"/>
      <c r="AN133" s="2"/>
      <c r="AO133" s="2"/>
      <c r="AP133" s="2"/>
      <c r="AQ133" s="2"/>
      <c r="AR133" s="2"/>
      <c r="AU133" s="2"/>
      <c r="AV133" s="2"/>
      <c r="AW133" s="2"/>
      <c r="AX133" s="2"/>
      <c r="AY133" s="2"/>
    </row>
    <row r="134" spans="1:52" x14ac:dyDescent="0.2">
      <c r="A134" s="7"/>
      <c r="B134" s="2"/>
      <c r="C134" s="3"/>
      <c r="D134" s="3"/>
      <c r="E134" s="5"/>
      <c r="F134" s="3"/>
      <c r="G134" s="6"/>
      <c r="H134" s="2"/>
      <c r="I134" s="2"/>
      <c r="J134" s="190"/>
      <c r="K134" s="2"/>
      <c r="M134" s="2"/>
      <c r="N134" s="2"/>
      <c r="O134" s="2"/>
      <c r="P134" s="2"/>
      <c r="S134" s="2"/>
      <c r="T134" s="2"/>
      <c r="U134" s="2"/>
      <c r="V134" s="2"/>
      <c r="W134" s="2"/>
      <c r="Z134" s="2"/>
      <c r="AA134" s="2"/>
      <c r="AB134" s="2"/>
      <c r="AC134" s="2"/>
      <c r="AD134" s="2"/>
      <c r="AG134" s="2"/>
      <c r="AH134" s="2"/>
      <c r="AI134" s="2"/>
      <c r="AJ134" s="2"/>
      <c r="AK134" s="2"/>
      <c r="AN134" s="2"/>
      <c r="AO134" s="2"/>
      <c r="AP134" s="2"/>
      <c r="AQ134" s="2"/>
      <c r="AR134" s="2"/>
      <c r="AU134" s="2"/>
      <c r="AV134" s="2"/>
      <c r="AW134" s="2"/>
      <c r="AX134" s="2"/>
      <c r="AY134" s="2"/>
    </row>
    <row r="135" spans="1:52" x14ac:dyDescent="0.2">
      <c r="A135" s="7"/>
      <c r="B135" s="2"/>
      <c r="C135" s="3"/>
      <c r="D135" s="3"/>
      <c r="E135" s="5"/>
      <c r="F135" s="3"/>
      <c r="G135" s="6"/>
      <c r="H135" s="2"/>
      <c r="I135" s="2"/>
      <c r="J135" s="2"/>
      <c r="K135" s="2"/>
      <c r="M135" s="2"/>
      <c r="N135" s="2"/>
      <c r="O135" s="2"/>
      <c r="P135" s="2"/>
      <c r="S135" s="2"/>
      <c r="T135" s="2"/>
      <c r="U135" s="2"/>
      <c r="V135" s="2"/>
      <c r="W135" s="2"/>
      <c r="Z135" s="2"/>
      <c r="AA135" s="2"/>
      <c r="AB135" s="2"/>
      <c r="AC135" s="2"/>
      <c r="AD135" s="2"/>
      <c r="AG135" s="2"/>
      <c r="AH135" s="2"/>
      <c r="AI135" s="2"/>
      <c r="AJ135" s="2"/>
      <c r="AK135" s="2"/>
      <c r="AN135" s="2"/>
      <c r="AO135" s="2"/>
      <c r="AP135" s="2"/>
      <c r="AQ135" s="2"/>
      <c r="AR135" s="2"/>
      <c r="AU135" s="2"/>
      <c r="AV135" s="2"/>
      <c r="AW135" s="2"/>
      <c r="AX135" s="2"/>
      <c r="AY135" s="2"/>
    </row>
    <row r="136" spans="1:52" x14ac:dyDescent="0.2">
      <c r="A136" s="7"/>
      <c r="B136" s="2"/>
      <c r="C136" s="3"/>
      <c r="D136" s="3"/>
      <c r="E136" s="5"/>
      <c r="F136" s="3"/>
      <c r="G136" s="6"/>
      <c r="H136" s="18"/>
      <c r="I136" s="18"/>
      <c r="J136" s="18"/>
      <c r="K136" s="18"/>
      <c r="M136" s="18"/>
      <c r="N136" s="18"/>
      <c r="O136" s="18"/>
      <c r="P136" s="18"/>
      <c r="S136" s="18"/>
      <c r="T136" s="18"/>
      <c r="U136" s="18"/>
      <c r="V136" s="18"/>
      <c r="W136" s="18"/>
      <c r="Z136" s="18"/>
      <c r="AA136" s="18"/>
      <c r="AB136" s="18"/>
      <c r="AC136" s="18"/>
      <c r="AD136" s="18"/>
      <c r="AG136" s="18"/>
      <c r="AH136" s="18"/>
      <c r="AI136" s="18"/>
      <c r="AJ136" s="18"/>
      <c r="AK136" s="18"/>
      <c r="AN136" s="18"/>
      <c r="AO136" s="18"/>
      <c r="AP136" s="18"/>
      <c r="AQ136" s="18"/>
      <c r="AR136" s="18"/>
      <c r="AU136" s="18"/>
      <c r="AV136" s="18"/>
      <c r="AW136" s="18"/>
      <c r="AX136" s="18"/>
      <c r="AY136" s="18"/>
    </row>
    <row r="137" spans="1:52" x14ac:dyDescent="0.2">
      <c r="A137" s="7"/>
      <c r="B137" s="2"/>
      <c r="C137" s="3"/>
      <c r="D137" s="3"/>
      <c r="E137" s="5"/>
      <c r="F137" s="3"/>
      <c r="G137" s="6"/>
      <c r="H137" s="18"/>
      <c r="I137" s="18"/>
      <c r="J137" s="18"/>
      <c r="K137" s="18"/>
      <c r="M137" s="18"/>
      <c r="N137" s="18"/>
      <c r="O137" s="18"/>
      <c r="P137" s="18"/>
      <c r="S137" s="18"/>
      <c r="T137" s="18"/>
      <c r="U137" s="18"/>
      <c r="V137" s="18"/>
      <c r="W137" s="18"/>
      <c r="Z137" s="18"/>
      <c r="AA137" s="18"/>
      <c r="AB137" s="18"/>
      <c r="AC137" s="18"/>
      <c r="AD137" s="18"/>
      <c r="AG137" s="18"/>
      <c r="AH137" s="18"/>
      <c r="AI137" s="18"/>
      <c r="AJ137" s="18"/>
      <c r="AK137" s="18"/>
      <c r="AN137" s="18"/>
      <c r="AO137" s="18"/>
      <c r="AP137" s="18"/>
      <c r="AQ137" s="18"/>
      <c r="AR137" s="18"/>
      <c r="AU137" s="18"/>
      <c r="AV137" s="18"/>
      <c r="AW137" s="18"/>
      <c r="AX137" s="18"/>
      <c r="AY137" s="18"/>
    </row>
    <row r="138" spans="1:52" x14ac:dyDescent="0.2">
      <c r="A138" s="7"/>
      <c r="B138" s="2"/>
      <c r="C138" s="3"/>
      <c r="D138" s="3"/>
      <c r="E138" s="5"/>
      <c r="F138" s="3"/>
      <c r="G138" s="6"/>
      <c r="H138" s="18"/>
      <c r="I138" s="18"/>
      <c r="J138" s="18"/>
      <c r="K138" s="18"/>
      <c r="M138" s="18"/>
      <c r="N138" s="18"/>
      <c r="O138" s="18"/>
      <c r="P138" s="18"/>
      <c r="S138" s="18"/>
      <c r="T138" s="18"/>
      <c r="U138" s="18"/>
      <c r="V138" s="18"/>
      <c r="W138" s="18"/>
      <c r="Z138" s="18"/>
      <c r="AA138" s="18"/>
      <c r="AB138" s="18"/>
      <c r="AC138" s="18"/>
      <c r="AD138" s="18"/>
      <c r="AG138" s="18"/>
      <c r="AH138" s="18"/>
      <c r="AI138" s="18"/>
      <c r="AJ138" s="18"/>
      <c r="AK138" s="18"/>
      <c r="AN138" s="18"/>
      <c r="AO138" s="18"/>
      <c r="AP138" s="18"/>
      <c r="AQ138" s="18"/>
      <c r="AR138" s="18"/>
      <c r="AU138" s="18"/>
      <c r="AV138" s="18"/>
      <c r="AW138" s="18"/>
      <c r="AX138" s="18"/>
      <c r="AY138" s="18"/>
    </row>
    <row r="139" spans="1:52" x14ac:dyDescent="0.2">
      <c r="A139" s="1"/>
      <c r="B139" s="2"/>
      <c r="C139" s="3"/>
      <c r="D139" s="3"/>
      <c r="E139" s="5"/>
      <c r="F139" s="3"/>
      <c r="G139" s="6"/>
      <c r="H139" s="18"/>
      <c r="I139" s="18"/>
      <c r="J139" s="18"/>
      <c r="K139" s="18"/>
      <c r="M139" s="18"/>
      <c r="N139" s="18"/>
      <c r="O139" s="18"/>
      <c r="P139" s="18"/>
      <c r="S139" s="18"/>
      <c r="T139" s="18"/>
      <c r="U139" s="18"/>
      <c r="V139" s="18"/>
      <c r="W139" s="18"/>
      <c r="Z139" s="18"/>
      <c r="AA139" s="18"/>
      <c r="AB139" s="18"/>
      <c r="AC139" s="18"/>
      <c r="AD139" s="18"/>
      <c r="AG139" s="18"/>
      <c r="AH139" s="18"/>
      <c r="AI139" s="18"/>
      <c r="AJ139" s="18"/>
      <c r="AK139" s="18"/>
      <c r="AN139" s="18"/>
      <c r="AO139" s="18"/>
      <c r="AP139" s="18"/>
      <c r="AQ139" s="18"/>
      <c r="AR139" s="18"/>
      <c r="AU139" s="18"/>
      <c r="AV139" s="18"/>
      <c r="AW139" s="18"/>
      <c r="AX139" s="18"/>
      <c r="AY139" s="18"/>
    </row>
    <row r="140" spans="1:52" x14ac:dyDescent="0.2">
      <c r="A140" s="7"/>
      <c r="B140" s="2"/>
      <c r="C140" s="3"/>
      <c r="D140" s="3"/>
      <c r="E140" s="5"/>
      <c r="F140" s="3"/>
      <c r="G140" s="6"/>
      <c r="H140" s="2"/>
      <c r="I140" s="2"/>
      <c r="J140" s="2"/>
      <c r="K140" s="2"/>
      <c r="M140" s="2"/>
      <c r="N140" s="2"/>
      <c r="O140" s="2"/>
      <c r="P140" s="2"/>
      <c r="S140" s="2"/>
      <c r="T140" s="2"/>
      <c r="U140" s="2"/>
      <c r="V140" s="2"/>
      <c r="W140" s="2"/>
      <c r="Z140" s="2"/>
      <c r="AA140" s="2"/>
      <c r="AB140" s="2"/>
      <c r="AC140" s="2"/>
      <c r="AD140" s="2"/>
      <c r="AG140" s="2"/>
      <c r="AH140" s="2"/>
      <c r="AI140" s="2"/>
      <c r="AJ140" s="2"/>
      <c r="AK140" s="2"/>
      <c r="AN140" s="2"/>
      <c r="AO140" s="2"/>
      <c r="AP140" s="2"/>
      <c r="AQ140" s="2"/>
      <c r="AR140" s="2"/>
      <c r="AU140" s="2"/>
      <c r="AV140" s="2"/>
      <c r="AW140" s="2"/>
      <c r="AX140" s="2"/>
      <c r="AY140" s="2"/>
    </row>
    <row r="141" spans="1:52" x14ac:dyDescent="0.2">
      <c r="A141" s="7"/>
      <c r="B141" s="2"/>
      <c r="C141" s="3"/>
      <c r="D141" s="3"/>
      <c r="E141" s="5"/>
      <c r="F141" s="3"/>
      <c r="G141" s="6"/>
      <c r="H141" s="2"/>
      <c r="I141" s="2"/>
      <c r="J141" s="2"/>
      <c r="K141" s="2"/>
      <c r="M141" s="2"/>
      <c r="N141" s="2"/>
      <c r="O141" s="2"/>
      <c r="P141" s="2"/>
      <c r="S141" s="2"/>
      <c r="T141" s="2"/>
      <c r="U141" s="2"/>
      <c r="V141" s="2"/>
      <c r="W141" s="2"/>
      <c r="Z141" s="2"/>
      <c r="AA141" s="2"/>
      <c r="AB141" s="2"/>
      <c r="AC141" s="2"/>
      <c r="AD141" s="2"/>
      <c r="AG141" s="2"/>
      <c r="AH141" s="2"/>
      <c r="AI141" s="2"/>
      <c r="AJ141" s="2"/>
      <c r="AK141" s="2"/>
      <c r="AN141" s="2"/>
      <c r="AO141" s="2"/>
      <c r="AP141" s="2"/>
      <c r="AQ141" s="2"/>
      <c r="AR141" s="2"/>
      <c r="AU141" s="2"/>
      <c r="AV141" s="2"/>
      <c r="AW141" s="2"/>
      <c r="AX141" s="2"/>
      <c r="AY141" s="2"/>
    </row>
    <row r="142" spans="1:52" x14ac:dyDescent="0.2">
      <c r="A142" s="1"/>
      <c r="B142" s="2"/>
      <c r="C142" s="3"/>
      <c r="D142" s="3"/>
      <c r="E142" s="5"/>
      <c r="F142" s="3"/>
      <c r="G142" s="6"/>
      <c r="H142" s="2"/>
      <c r="I142" s="2"/>
      <c r="J142" s="2"/>
      <c r="K142" s="2"/>
      <c r="M142" s="2"/>
      <c r="N142" s="2"/>
      <c r="O142" s="2"/>
      <c r="P142" s="2"/>
      <c r="S142" s="2"/>
      <c r="T142" s="2"/>
      <c r="U142" s="2"/>
      <c r="V142" s="2"/>
      <c r="W142" s="2"/>
      <c r="Z142" s="2"/>
      <c r="AA142" s="2"/>
      <c r="AB142" s="2"/>
      <c r="AC142" s="2"/>
      <c r="AD142" s="2"/>
      <c r="AG142" s="2"/>
      <c r="AH142" s="2"/>
      <c r="AI142" s="2"/>
      <c r="AJ142" s="2"/>
      <c r="AK142" s="2"/>
      <c r="AN142" s="2"/>
      <c r="AO142" s="2"/>
      <c r="AP142" s="2"/>
      <c r="AQ142" s="2"/>
      <c r="AR142" s="2"/>
      <c r="AU142" s="2"/>
      <c r="AV142" s="2"/>
      <c r="AW142" s="2"/>
      <c r="AX142" s="2"/>
      <c r="AY142" s="2"/>
    </row>
    <row r="143" spans="1:52" x14ac:dyDescent="0.2">
      <c r="A143" s="1"/>
      <c r="B143" s="2"/>
      <c r="C143" s="3"/>
      <c r="D143" s="3"/>
      <c r="E143" s="5"/>
      <c r="F143" s="3"/>
      <c r="G143" s="6"/>
      <c r="H143" s="2"/>
      <c r="I143" s="2"/>
      <c r="J143" s="2"/>
      <c r="K143" s="2"/>
      <c r="M143" s="2"/>
      <c r="N143" s="2"/>
      <c r="O143" s="2"/>
      <c r="P143" s="2"/>
      <c r="S143" s="2"/>
      <c r="T143" s="2"/>
      <c r="U143" s="2"/>
      <c r="V143" s="2"/>
      <c r="W143" s="2"/>
      <c r="Z143" s="2"/>
      <c r="AA143" s="2"/>
      <c r="AB143" s="2"/>
      <c r="AC143" s="2"/>
      <c r="AD143" s="2"/>
      <c r="AG143" s="2"/>
      <c r="AH143" s="2"/>
      <c r="AI143" s="2"/>
      <c r="AJ143" s="2"/>
      <c r="AK143" s="2"/>
      <c r="AN143" s="2"/>
      <c r="AO143" s="2"/>
      <c r="AP143" s="2"/>
      <c r="AQ143" s="2"/>
      <c r="AR143" s="2"/>
      <c r="AU143" s="2"/>
      <c r="AV143" s="2"/>
      <c r="AW143" s="2"/>
      <c r="AX143" s="2"/>
      <c r="AY143" s="2"/>
    </row>
    <row r="144" spans="1:52" x14ac:dyDescent="0.2">
      <c r="A144" s="1"/>
      <c r="B144" s="2"/>
      <c r="C144" s="3"/>
      <c r="D144" s="3"/>
      <c r="E144" s="5"/>
      <c r="F144" s="3"/>
      <c r="G144" s="6"/>
      <c r="H144" s="2"/>
      <c r="I144" s="2"/>
      <c r="J144" s="2"/>
      <c r="K144" s="2"/>
      <c r="M144" s="2"/>
      <c r="N144" s="2"/>
      <c r="O144" s="2"/>
      <c r="P144" s="2"/>
      <c r="S144" s="2"/>
      <c r="T144" s="2"/>
      <c r="U144" s="2"/>
      <c r="V144" s="2"/>
      <c r="W144" s="2"/>
      <c r="Z144" s="2"/>
      <c r="AA144" s="2"/>
      <c r="AB144" s="2"/>
      <c r="AC144" s="2"/>
      <c r="AD144" s="2"/>
      <c r="AG144" s="2"/>
      <c r="AH144" s="2"/>
      <c r="AI144" s="2"/>
      <c r="AJ144" s="2"/>
      <c r="AK144" s="2"/>
      <c r="AN144" s="2"/>
      <c r="AO144" s="2"/>
      <c r="AP144" s="2"/>
      <c r="AQ144" s="2"/>
      <c r="AR144" s="2"/>
      <c r="AU144" s="2"/>
      <c r="AV144" s="2"/>
      <c r="AW144" s="2"/>
      <c r="AX144" s="2"/>
      <c r="AY144" s="2"/>
    </row>
    <row r="145" spans="1:51" x14ac:dyDescent="0.2">
      <c r="A145" s="1"/>
      <c r="B145" s="2"/>
      <c r="C145" s="3"/>
      <c r="D145" s="3"/>
      <c r="E145" s="5"/>
      <c r="F145" s="3"/>
      <c r="G145" s="6"/>
      <c r="H145" s="2"/>
      <c r="I145" s="2"/>
      <c r="J145" s="2"/>
      <c r="K145" s="2"/>
      <c r="M145" s="2"/>
      <c r="N145" s="2"/>
      <c r="O145" s="2"/>
      <c r="P145" s="2"/>
      <c r="S145" s="2"/>
      <c r="T145" s="2"/>
      <c r="U145" s="2"/>
      <c r="V145" s="2"/>
      <c r="W145" s="2"/>
      <c r="Z145" s="2"/>
      <c r="AA145" s="2"/>
      <c r="AB145" s="2"/>
      <c r="AC145" s="2"/>
      <c r="AD145" s="2"/>
      <c r="AG145" s="2"/>
      <c r="AH145" s="2"/>
      <c r="AI145" s="2"/>
      <c r="AJ145" s="2"/>
      <c r="AK145" s="2"/>
      <c r="AN145" s="2"/>
      <c r="AO145" s="2"/>
      <c r="AP145" s="2"/>
      <c r="AQ145" s="2"/>
      <c r="AR145" s="2"/>
      <c r="AU145" s="2"/>
      <c r="AV145" s="2"/>
      <c r="AW145" s="2"/>
      <c r="AX145" s="2"/>
      <c r="AY145" s="2"/>
    </row>
    <row r="146" spans="1:51" x14ac:dyDescent="0.2">
      <c r="A146" s="1"/>
      <c r="B146" s="2"/>
      <c r="C146" s="3"/>
      <c r="D146" s="3"/>
      <c r="E146" s="5"/>
      <c r="F146" s="3"/>
      <c r="G146" s="6"/>
      <c r="H146" s="2"/>
      <c r="I146" s="2"/>
      <c r="J146" s="2"/>
      <c r="K146" s="2"/>
      <c r="M146" s="2"/>
      <c r="N146" s="2"/>
      <c r="O146" s="2"/>
      <c r="P146" s="2"/>
      <c r="S146" s="2"/>
      <c r="T146" s="2"/>
      <c r="U146" s="2"/>
      <c r="V146" s="2"/>
      <c r="W146" s="2"/>
      <c r="Z146" s="2"/>
      <c r="AA146" s="2"/>
      <c r="AB146" s="2"/>
      <c r="AC146" s="2"/>
      <c r="AD146" s="2"/>
      <c r="AG146" s="2"/>
      <c r="AH146" s="2"/>
      <c r="AI146" s="2"/>
      <c r="AJ146" s="2"/>
      <c r="AK146" s="2"/>
      <c r="AN146" s="2"/>
      <c r="AO146" s="2"/>
      <c r="AP146" s="2"/>
      <c r="AQ146" s="2"/>
      <c r="AR146" s="2"/>
      <c r="AU146" s="2"/>
      <c r="AV146" s="2"/>
      <c r="AW146" s="2"/>
      <c r="AX146" s="2"/>
      <c r="AY146" s="2"/>
    </row>
    <row r="147" spans="1:51" x14ac:dyDescent="0.2">
      <c r="A147" s="1"/>
      <c r="B147" s="2"/>
      <c r="C147" s="3"/>
      <c r="D147" s="3"/>
      <c r="E147" s="5"/>
      <c r="F147" s="3"/>
      <c r="G147" s="6"/>
      <c r="H147" s="2"/>
      <c r="I147" s="2"/>
      <c r="J147" s="2"/>
      <c r="K147" s="2"/>
      <c r="M147" s="2"/>
      <c r="N147" s="2"/>
      <c r="O147" s="2"/>
      <c r="P147" s="2"/>
      <c r="S147" s="2"/>
      <c r="T147" s="2"/>
      <c r="U147" s="2"/>
      <c r="V147" s="2"/>
      <c r="W147" s="2"/>
      <c r="Z147" s="2"/>
      <c r="AA147" s="2"/>
      <c r="AB147" s="2"/>
      <c r="AC147" s="2"/>
      <c r="AD147" s="2"/>
      <c r="AG147" s="2"/>
      <c r="AH147" s="2"/>
      <c r="AI147" s="2"/>
      <c r="AJ147" s="2"/>
      <c r="AK147" s="2"/>
      <c r="AN147" s="2"/>
      <c r="AO147" s="2"/>
      <c r="AP147" s="2"/>
      <c r="AQ147" s="2"/>
      <c r="AR147" s="2"/>
      <c r="AU147" s="2"/>
      <c r="AV147" s="2"/>
      <c r="AW147" s="2"/>
      <c r="AX147" s="2"/>
      <c r="AY147" s="2"/>
    </row>
    <row r="148" spans="1:51" x14ac:dyDescent="0.2">
      <c r="A148" s="1"/>
      <c r="B148" s="2"/>
      <c r="C148" s="3"/>
      <c r="D148" s="3"/>
      <c r="E148" s="5"/>
      <c r="F148" s="3"/>
      <c r="G148" s="6"/>
      <c r="H148" s="2"/>
      <c r="I148" s="2"/>
      <c r="J148" s="2"/>
      <c r="K148" s="2"/>
      <c r="M148" s="2"/>
      <c r="N148" s="2"/>
      <c r="O148" s="2"/>
      <c r="P148" s="2"/>
      <c r="S148" s="2"/>
      <c r="T148" s="2"/>
      <c r="U148" s="2"/>
      <c r="V148" s="2"/>
      <c r="W148" s="2"/>
      <c r="Z148" s="2"/>
      <c r="AA148" s="2"/>
      <c r="AB148" s="2"/>
      <c r="AC148" s="2"/>
      <c r="AD148" s="2"/>
      <c r="AG148" s="2"/>
      <c r="AH148" s="2"/>
      <c r="AI148" s="2"/>
      <c r="AJ148" s="2"/>
      <c r="AK148" s="2"/>
      <c r="AN148" s="2"/>
      <c r="AO148" s="2"/>
      <c r="AP148" s="2"/>
      <c r="AQ148" s="2"/>
      <c r="AR148" s="2"/>
      <c r="AU148" s="2"/>
      <c r="AV148" s="2"/>
      <c r="AW148" s="2"/>
      <c r="AX148" s="2"/>
      <c r="AY148" s="2"/>
    </row>
    <row r="149" spans="1:51" x14ac:dyDescent="0.2">
      <c r="A149" s="1"/>
      <c r="B149" s="2"/>
      <c r="C149" s="3"/>
      <c r="D149" s="3"/>
      <c r="E149" s="5"/>
      <c r="F149" s="3"/>
      <c r="G149" s="6"/>
      <c r="H149" s="2"/>
      <c r="I149" s="2"/>
      <c r="J149" s="2"/>
      <c r="K149" s="2"/>
      <c r="M149" s="2"/>
      <c r="N149" s="2"/>
      <c r="O149" s="2"/>
      <c r="P149" s="2"/>
      <c r="S149" s="2"/>
      <c r="T149" s="2"/>
      <c r="U149" s="2"/>
      <c r="V149" s="2"/>
      <c r="W149" s="2"/>
      <c r="Z149" s="2"/>
      <c r="AA149" s="2"/>
      <c r="AB149" s="2"/>
      <c r="AC149" s="2"/>
      <c r="AD149" s="2"/>
      <c r="AG149" s="2"/>
      <c r="AH149" s="2"/>
      <c r="AI149" s="2"/>
      <c r="AJ149" s="2"/>
      <c r="AK149" s="2"/>
      <c r="AN149" s="2"/>
      <c r="AO149" s="2"/>
      <c r="AP149" s="2"/>
      <c r="AQ149" s="2"/>
      <c r="AR149" s="2"/>
      <c r="AU149" s="2"/>
      <c r="AV149" s="2"/>
      <c r="AW149" s="2"/>
      <c r="AX149" s="2"/>
      <c r="AY149" s="2"/>
    </row>
    <row r="150" spans="1:51" x14ac:dyDescent="0.2">
      <c r="A150" s="1"/>
      <c r="B150" s="2"/>
      <c r="C150" s="3"/>
      <c r="D150" s="3"/>
      <c r="E150" s="5"/>
      <c r="F150" s="3"/>
      <c r="G150" s="6"/>
      <c r="H150" s="18"/>
      <c r="I150" s="18"/>
      <c r="J150" s="18"/>
      <c r="K150" s="18"/>
      <c r="M150" s="18"/>
      <c r="N150" s="18"/>
      <c r="O150" s="18"/>
      <c r="P150" s="18"/>
      <c r="S150" s="18"/>
      <c r="T150" s="18"/>
      <c r="U150" s="18"/>
      <c r="V150" s="18"/>
      <c r="W150" s="18"/>
      <c r="Z150" s="18"/>
      <c r="AA150" s="18"/>
      <c r="AB150" s="18"/>
      <c r="AC150" s="18"/>
      <c r="AD150" s="18"/>
      <c r="AG150" s="18"/>
      <c r="AH150" s="18"/>
      <c r="AI150" s="18"/>
      <c r="AJ150" s="18"/>
      <c r="AK150" s="18"/>
      <c r="AN150" s="18"/>
      <c r="AO150" s="18"/>
      <c r="AP150" s="18"/>
      <c r="AQ150" s="18"/>
      <c r="AR150" s="18"/>
      <c r="AU150" s="18"/>
      <c r="AV150" s="18"/>
      <c r="AW150" s="18"/>
      <c r="AX150" s="18"/>
      <c r="AY150" s="18"/>
    </row>
    <row r="151" spans="1:51" x14ac:dyDescent="0.2">
      <c r="A151" s="1"/>
      <c r="B151" s="2"/>
      <c r="C151" s="3"/>
      <c r="D151" s="3"/>
      <c r="E151" s="5"/>
      <c r="F151" s="3"/>
      <c r="G151" s="6"/>
      <c r="H151" s="2"/>
      <c r="I151" s="2"/>
      <c r="J151" s="2"/>
      <c r="K151" s="2"/>
      <c r="M151" s="2"/>
      <c r="N151" s="2"/>
      <c r="O151" s="2"/>
      <c r="P151" s="2"/>
      <c r="S151" s="2"/>
      <c r="T151" s="2"/>
      <c r="U151" s="2"/>
      <c r="V151" s="2"/>
      <c r="W151" s="2"/>
      <c r="Z151" s="2"/>
      <c r="AA151" s="2"/>
      <c r="AB151" s="2"/>
      <c r="AC151" s="2"/>
      <c r="AD151" s="2"/>
      <c r="AG151" s="2"/>
      <c r="AH151" s="2"/>
      <c r="AI151" s="2"/>
      <c r="AJ151" s="2"/>
      <c r="AK151" s="2"/>
      <c r="AN151" s="2"/>
      <c r="AO151" s="2"/>
      <c r="AP151" s="2"/>
      <c r="AQ151" s="2"/>
      <c r="AR151" s="2"/>
      <c r="AU151" s="2"/>
      <c r="AV151" s="2"/>
      <c r="AW151" s="2"/>
      <c r="AX151" s="2"/>
      <c r="AY151" s="2"/>
    </row>
    <row r="152" spans="1:51" x14ac:dyDescent="0.2">
      <c r="A152" s="1"/>
      <c r="B152" s="2"/>
      <c r="C152" s="3"/>
      <c r="D152" s="3"/>
      <c r="E152" s="5"/>
      <c r="F152" s="3"/>
      <c r="G152" s="6"/>
      <c r="H152" s="2"/>
      <c r="I152" s="2"/>
      <c r="J152" s="2"/>
      <c r="K152" s="2"/>
      <c r="M152" s="2"/>
      <c r="N152" s="2"/>
      <c r="O152" s="2"/>
      <c r="P152" s="2"/>
      <c r="S152" s="2"/>
      <c r="T152" s="2"/>
      <c r="U152" s="2"/>
      <c r="V152" s="2"/>
      <c r="W152" s="2"/>
      <c r="Z152" s="2"/>
      <c r="AA152" s="2"/>
      <c r="AB152" s="2"/>
      <c r="AC152" s="2"/>
      <c r="AD152" s="2"/>
      <c r="AG152" s="2"/>
      <c r="AH152" s="2"/>
      <c r="AI152" s="2"/>
      <c r="AJ152" s="2"/>
      <c r="AK152" s="2"/>
      <c r="AN152" s="2"/>
      <c r="AO152" s="2"/>
      <c r="AP152" s="2"/>
      <c r="AQ152" s="2"/>
      <c r="AR152" s="2"/>
      <c r="AU152" s="2"/>
      <c r="AV152" s="2"/>
      <c r="AW152" s="2"/>
      <c r="AX152" s="2"/>
      <c r="AY152" s="2"/>
    </row>
    <row r="153" spans="1:51" x14ac:dyDescent="0.2">
      <c r="A153" s="1"/>
      <c r="B153" s="18"/>
      <c r="C153" s="4"/>
      <c r="D153" s="4"/>
      <c r="E153" s="8"/>
      <c r="F153" s="4"/>
      <c r="G153" s="9"/>
      <c r="H153" s="18"/>
      <c r="I153" s="18"/>
      <c r="J153" s="18"/>
      <c r="K153" s="18"/>
      <c r="M153" s="18"/>
      <c r="N153" s="18"/>
      <c r="O153" s="18"/>
      <c r="P153" s="18"/>
      <c r="S153" s="18"/>
      <c r="T153" s="18"/>
      <c r="U153" s="18"/>
      <c r="V153" s="18"/>
      <c r="W153" s="18"/>
      <c r="Z153" s="18"/>
      <c r="AA153" s="18"/>
      <c r="AB153" s="18"/>
      <c r="AC153" s="18"/>
      <c r="AD153" s="18"/>
      <c r="AG153" s="18"/>
      <c r="AH153" s="18"/>
      <c r="AI153" s="18"/>
      <c r="AJ153" s="18"/>
      <c r="AK153" s="18"/>
      <c r="AN153" s="18"/>
      <c r="AO153" s="18"/>
      <c r="AP153" s="18"/>
      <c r="AQ153" s="18"/>
      <c r="AR153" s="18"/>
      <c r="AU153" s="18"/>
      <c r="AV153" s="18"/>
      <c r="AW153" s="18"/>
      <c r="AX153" s="18"/>
      <c r="AY153" s="18"/>
    </row>
    <row r="154" spans="1:51" x14ac:dyDescent="0.2">
      <c r="A154" s="1"/>
      <c r="B154" s="18"/>
      <c r="C154" s="4"/>
      <c r="D154" s="4"/>
      <c r="E154" s="8"/>
      <c r="F154" s="4"/>
      <c r="G154" s="9"/>
      <c r="H154" s="18"/>
      <c r="I154" s="18"/>
      <c r="J154" s="18"/>
      <c r="K154" s="18"/>
      <c r="M154" s="18"/>
      <c r="N154" s="18"/>
      <c r="O154" s="18"/>
      <c r="P154" s="18"/>
      <c r="S154" s="18"/>
      <c r="T154" s="18"/>
      <c r="U154" s="18"/>
      <c r="V154" s="18"/>
      <c r="W154" s="18"/>
      <c r="Z154" s="18"/>
      <c r="AA154" s="18"/>
      <c r="AB154" s="18"/>
      <c r="AC154" s="18"/>
      <c r="AD154" s="18"/>
      <c r="AG154" s="18"/>
      <c r="AH154" s="18"/>
      <c r="AI154" s="18"/>
      <c r="AJ154" s="18"/>
      <c r="AK154" s="18"/>
      <c r="AN154" s="18"/>
      <c r="AO154" s="18"/>
      <c r="AP154" s="18"/>
      <c r="AQ154" s="18"/>
      <c r="AR154" s="18"/>
      <c r="AU154" s="18"/>
      <c r="AV154" s="18"/>
      <c r="AW154" s="18"/>
      <c r="AX154" s="18"/>
      <c r="AY154" s="18"/>
    </row>
    <row r="155" spans="1:51" x14ac:dyDescent="0.2">
      <c r="A155" s="1"/>
      <c r="B155" s="18"/>
      <c r="C155" s="4"/>
      <c r="D155" s="4"/>
      <c r="E155" s="8"/>
      <c r="F155" s="4"/>
      <c r="G155" s="9"/>
      <c r="H155" s="18"/>
      <c r="I155" s="18"/>
      <c r="J155" s="18"/>
      <c r="K155" s="18"/>
      <c r="M155" s="18"/>
      <c r="N155" s="18"/>
      <c r="O155" s="18"/>
      <c r="P155" s="18"/>
      <c r="S155" s="18"/>
      <c r="T155" s="18"/>
      <c r="U155" s="18"/>
      <c r="V155" s="18"/>
      <c r="W155" s="18"/>
      <c r="Z155" s="18"/>
      <c r="AA155" s="18"/>
      <c r="AB155" s="18"/>
      <c r="AC155" s="18"/>
      <c r="AD155" s="18"/>
      <c r="AG155" s="18"/>
      <c r="AH155" s="18"/>
      <c r="AI155" s="18"/>
      <c r="AJ155" s="18"/>
      <c r="AK155" s="18"/>
      <c r="AN155" s="18"/>
      <c r="AO155" s="18"/>
      <c r="AP155" s="18"/>
      <c r="AQ155" s="18"/>
      <c r="AR155" s="18"/>
      <c r="AU155" s="18"/>
      <c r="AV155" s="18"/>
      <c r="AW155" s="18"/>
      <c r="AX155" s="18"/>
      <c r="AY155" s="18"/>
    </row>
    <row r="156" spans="1:51" x14ac:dyDescent="0.2">
      <c r="A156" s="1"/>
      <c r="B156" s="18"/>
      <c r="C156" s="4"/>
      <c r="D156" s="4"/>
      <c r="E156" s="8"/>
      <c r="F156" s="4"/>
      <c r="G156" s="9"/>
      <c r="H156" s="18"/>
      <c r="I156" s="18"/>
      <c r="J156" s="18"/>
      <c r="K156" s="18"/>
      <c r="M156" s="18"/>
      <c r="N156" s="18"/>
      <c r="O156" s="18"/>
      <c r="P156" s="18"/>
      <c r="S156" s="18"/>
      <c r="T156" s="18"/>
      <c r="U156" s="18"/>
      <c r="V156" s="18"/>
      <c r="W156" s="18"/>
      <c r="Z156" s="18"/>
      <c r="AA156" s="18"/>
      <c r="AB156" s="18"/>
      <c r="AC156" s="18"/>
      <c r="AD156" s="18"/>
      <c r="AG156" s="18"/>
      <c r="AH156" s="18"/>
      <c r="AI156" s="18"/>
      <c r="AJ156" s="18"/>
      <c r="AK156" s="18"/>
      <c r="AN156" s="18"/>
      <c r="AO156" s="18"/>
      <c r="AP156" s="18"/>
      <c r="AQ156" s="18"/>
      <c r="AR156" s="18"/>
      <c r="AU156" s="18"/>
      <c r="AV156" s="18"/>
      <c r="AW156" s="18"/>
      <c r="AX156" s="18"/>
      <c r="AY156" s="18"/>
    </row>
    <row r="157" spans="1:51" x14ac:dyDescent="0.2">
      <c r="A157" s="1"/>
      <c r="B157" s="2"/>
      <c r="C157" s="3"/>
      <c r="D157" s="3"/>
      <c r="E157" s="5"/>
      <c r="F157" s="3"/>
      <c r="G157" s="6"/>
      <c r="H157" s="18"/>
      <c r="I157" s="18"/>
      <c r="J157" s="18"/>
      <c r="K157" s="18"/>
      <c r="M157" s="18"/>
      <c r="N157" s="18"/>
      <c r="O157" s="18"/>
      <c r="P157" s="18"/>
      <c r="S157" s="18"/>
      <c r="T157" s="18"/>
      <c r="U157" s="18"/>
      <c r="V157" s="18"/>
      <c r="W157" s="18"/>
      <c r="Z157" s="18"/>
      <c r="AA157" s="18"/>
      <c r="AB157" s="18"/>
      <c r="AC157" s="18"/>
      <c r="AD157" s="18"/>
      <c r="AG157" s="18"/>
      <c r="AH157" s="18"/>
      <c r="AI157" s="18"/>
      <c r="AJ157" s="18"/>
      <c r="AK157" s="18"/>
      <c r="AN157" s="18"/>
      <c r="AO157" s="18"/>
      <c r="AP157" s="18"/>
      <c r="AQ157" s="18"/>
      <c r="AR157" s="18"/>
      <c r="AU157" s="18"/>
      <c r="AV157" s="18"/>
      <c r="AW157" s="18"/>
      <c r="AX157" s="18"/>
      <c r="AY157" s="18"/>
    </row>
    <row r="158" spans="1:51" x14ac:dyDescent="0.2">
      <c r="A158" s="1"/>
      <c r="B158" s="2"/>
      <c r="C158" s="3"/>
      <c r="D158" s="3"/>
      <c r="E158" s="5"/>
      <c r="F158" s="3"/>
      <c r="G158" s="6"/>
      <c r="H158" s="18"/>
      <c r="I158" s="18"/>
      <c r="J158" s="18"/>
      <c r="K158" s="18"/>
      <c r="M158" s="18"/>
      <c r="N158" s="18"/>
      <c r="O158" s="18"/>
      <c r="P158" s="18"/>
      <c r="S158" s="18"/>
      <c r="T158" s="18"/>
      <c r="U158" s="18"/>
      <c r="V158" s="18"/>
      <c r="W158" s="18"/>
      <c r="Z158" s="18"/>
      <c r="AA158" s="18"/>
      <c r="AB158" s="18"/>
      <c r="AC158" s="18"/>
      <c r="AD158" s="18"/>
      <c r="AG158" s="18"/>
      <c r="AH158" s="18"/>
      <c r="AI158" s="18"/>
      <c r="AJ158" s="18"/>
      <c r="AK158" s="18"/>
      <c r="AN158" s="18"/>
      <c r="AO158" s="18"/>
      <c r="AP158" s="18"/>
      <c r="AQ158" s="18"/>
      <c r="AR158" s="18"/>
      <c r="AU158" s="18"/>
      <c r="AV158" s="18"/>
      <c r="AW158" s="18"/>
      <c r="AX158" s="18"/>
      <c r="AY158" s="18"/>
    </row>
    <row r="159" spans="1:51" x14ac:dyDescent="0.2">
      <c r="A159" s="1"/>
      <c r="B159" s="2"/>
      <c r="C159" s="3"/>
      <c r="D159" s="3"/>
      <c r="E159" s="5"/>
      <c r="F159" s="3"/>
      <c r="G159" s="6"/>
      <c r="H159" s="18"/>
      <c r="I159" s="18"/>
      <c r="J159" s="18"/>
      <c r="K159" s="18"/>
      <c r="M159" s="18"/>
      <c r="N159" s="18"/>
      <c r="O159" s="18"/>
      <c r="P159" s="18"/>
      <c r="S159" s="18"/>
      <c r="T159" s="18"/>
      <c r="U159" s="18"/>
      <c r="V159" s="18"/>
      <c r="W159" s="18"/>
      <c r="Z159" s="18"/>
      <c r="AA159" s="18"/>
      <c r="AB159" s="18"/>
      <c r="AC159" s="18"/>
      <c r="AD159" s="18"/>
      <c r="AG159" s="18"/>
      <c r="AH159" s="18"/>
      <c r="AI159" s="18"/>
      <c r="AJ159" s="18"/>
      <c r="AK159" s="18"/>
      <c r="AN159" s="18"/>
      <c r="AO159" s="18"/>
      <c r="AP159" s="18"/>
      <c r="AQ159" s="18"/>
      <c r="AR159" s="18"/>
      <c r="AU159" s="18"/>
      <c r="AV159" s="18"/>
      <c r="AW159" s="18"/>
      <c r="AX159" s="18"/>
      <c r="AY159" s="18"/>
    </row>
    <row r="160" spans="1:51" x14ac:dyDescent="0.2">
      <c r="A160" s="1"/>
      <c r="B160" s="2"/>
      <c r="C160" s="3"/>
      <c r="D160" s="3"/>
      <c r="E160" s="5"/>
      <c r="F160" s="3"/>
      <c r="G160" s="6"/>
      <c r="H160" s="18"/>
      <c r="I160" s="18"/>
      <c r="J160" s="18"/>
      <c r="K160" s="18"/>
      <c r="M160" s="18"/>
      <c r="N160" s="18"/>
      <c r="O160" s="18"/>
      <c r="P160" s="18"/>
      <c r="S160" s="18"/>
      <c r="T160" s="18"/>
      <c r="U160" s="18"/>
      <c r="V160" s="18"/>
      <c r="W160" s="18"/>
      <c r="Z160" s="18"/>
      <c r="AA160" s="18"/>
      <c r="AB160" s="18"/>
      <c r="AC160" s="18"/>
      <c r="AD160" s="18"/>
      <c r="AG160" s="18"/>
      <c r="AH160" s="18"/>
      <c r="AI160" s="18"/>
      <c r="AJ160" s="18"/>
      <c r="AK160" s="18"/>
      <c r="AN160" s="18"/>
      <c r="AO160" s="18"/>
      <c r="AP160" s="18"/>
      <c r="AQ160" s="18"/>
      <c r="AR160" s="18"/>
      <c r="AU160" s="18"/>
      <c r="AV160" s="18"/>
      <c r="AW160" s="18"/>
      <c r="AX160" s="18"/>
      <c r="AY160" s="18"/>
    </row>
    <row r="161" spans="1:51" x14ac:dyDescent="0.2">
      <c r="A161" s="1"/>
      <c r="B161" s="2"/>
      <c r="C161" s="3"/>
      <c r="D161" s="3"/>
      <c r="E161" s="5"/>
      <c r="F161" s="3"/>
      <c r="G161" s="6"/>
      <c r="H161" s="18"/>
      <c r="I161" s="18"/>
      <c r="J161" s="18"/>
      <c r="K161" s="18"/>
      <c r="M161" s="18"/>
      <c r="N161" s="18"/>
      <c r="O161" s="18"/>
      <c r="P161" s="18"/>
      <c r="S161" s="18"/>
      <c r="T161" s="18"/>
      <c r="U161" s="18"/>
      <c r="V161" s="18"/>
      <c r="W161" s="18"/>
      <c r="Z161" s="18"/>
      <c r="AA161" s="18"/>
      <c r="AB161" s="18"/>
      <c r="AC161" s="18"/>
      <c r="AD161" s="18"/>
      <c r="AG161" s="18"/>
      <c r="AH161" s="18"/>
      <c r="AI161" s="18"/>
      <c r="AJ161" s="18"/>
      <c r="AK161" s="18"/>
      <c r="AN161" s="18"/>
      <c r="AO161" s="18"/>
      <c r="AP161" s="18"/>
      <c r="AQ161" s="18"/>
      <c r="AR161" s="18"/>
      <c r="AU161" s="18"/>
      <c r="AV161" s="18"/>
      <c r="AW161" s="18"/>
      <c r="AX161" s="18"/>
      <c r="AY161" s="18"/>
    </row>
    <row r="162" spans="1:51" x14ac:dyDescent="0.2">
      <c r="A162" s="1"/>
      <c r="B162" s="2"/>
      <c r="C162" s="3"/>
      <c r="D162" s="3"/>
      <c r="E162" s="5"/>
      <c r="F162" s="3"/>
      <c r="G162" s="6"/>
      <c r="H162" s="18"/>
      <c r="I162" s="18"/>
      <c r="J162" s="18"/>
      <c r="K162" s="18"/>
      <c r="M162" s="18"/>
      <c r="N162" s="18"/>
      <c r="O162" s="18"/>
      <c r="P162" s="18"/>
      <c r="S162" s="18"/>
      <c r="T162" s="18"/>
      <c r="U162" s="18"/>
      <c r="V162" s="18"/>
      <c r="W162" s="18"/>
      <c r="Z162" s="18"/>
      <c r="AA162" s="18"/>
      <c r="AB162" s="18"/>
      <c r="AC162" s="18"/>
      <c r="AD162" s="18"/>
      <c r="AG162" s="18"/>
      <c r="AH162" s="18"/>
      <c r="AI162" s="18"/>
      <c r="AJ162" s="18"/>
      <c r="AK162" s="18"/>
      <c r="AN162" s="18"/>
      <c r="AO162" s="18"/>
      <c r="AP162" s="18"/>
      <c r="AQ162" s="18"/>
      <c r="AR162" s="18"/>
      <c r="AU162" s="18"/>
      <c r="AV162" s="18"/>
      <c r="AW162" s="18"/>
      <c r="AX162" s="18"/>
      <c r="AY162" s="18"/>
    </row>
    <row r="163" spans="1:51" x14ac:dyDescent="0.2">
      <c r="A163" s="1"/>
      <c r="B163" s="2"/>
      <c r="C163" s="3"/>
      <c r="D163" s="3"/>
      <c r="E163" s="5"/>
      <c r="F163" s="3"/>
      <c r="G163" s="6"/>
      <c r="H163" s="18"/>
      <c r="I163" s="18"/>
      <c r="J163" s="18"/>
      <c r="K163" s="18"/>
      <c r="M163" s="18"/>
      <c r="N163" s="18"/>
      <c r="O163" s="18"/>
      <c r="P163" s="18"/>
      <c r="S163" s="18"/>
      <c r="T163" s="18"/>
      <c r="U163" s="18"/>
      <c r="V163" s="18"/>
      <c r="W163" s="18"/>
      <c r="Z163" s="18"/>
      <c r="AA163" s="18"/>
      <c r="AB163" s="18"/>
      <c r="AC163" s="18"/>
      <c r="AD163" s="18"/>
      <c r="AG163" s="18"/>
      <c r="AH163" s="18"/>
      <c r="AI163" s="18"/>
      <c r="AJ163" s="18"/>
      <c r="AK163" s="18"/>
      <c r="AN163" s="18"/>
      <c r="AO163" s="18"/>
      <c r="AP163" s="18"/>
      <c r="AQ163" s="18"/>
      <c r="AR163" s="18"/>
      <c r="AU163" s="18"/>
      <c r="AV163" s="18"/>
      <c r="AW163" s="18"/>
      <c r="AX163" s="18"/>
      <c r="AY163" s="18"/>
    </row>
    <row r="164" spans="1:51" x14ac:dyDescent="0.2">
      <c r="A164" s="1"/>
      <c r="B164" s="2"/>
      <c r="C164" s="3"/>
      <c r="D164" s="3"/>
      <c r="E164" s="5"/>
      <c r="F164" s="3"/>
      <c r="G164" s="6"/>
      <c r="H164" s="18"/>
      <c r="I164" s="18"/>
      <c r="J164" s="18"/>
      <c r="K164" s="18"/>
      <c r="M164" s="18"/>
      <c r="N164" s="18"/>
      <c r="O164" s="18"/>
      <c r="P164" s="18"/>
      <c r="S164" s="18"/>
      <c r="T164" s="18"/>
      <c r="U164" s="18"/>
      <c r="V164" s="18"/>
      <c r="W164" s="18"/>
      <c r="Z164" s="18"/>
      <c r="AA164" s="18"/>
      <c r="AB164" s="18"/>
      <c r="AC164" s="18"/>
      <c r="AD164" s="18"/>
      <c r="AG164" s="18"/>
      <c r="AH164" s="18"/>
      <c r="AI164" s="18"/>
      <c r="AJ164" s="18"/>
      <c r="AK164" s="18"/>
      <c r="AN164" s="18"/>
      <c r="AO164" s="18"/>
      <c r="AP164" s="18"/>
      <c r="AQ164" s="18"/>
      <c r="AR164" s="18"/>
      <c r="AU164" s="18"/>
      <c r="AV164" s="18"/>
      <c r="AW164" s="18"/>
      <c r="AX164" s="18"/>
      <c r="AY164" s="18"/>
    </row>
    <row r="165" spans="1:51" x14ac:dyDescent="0.2">
      <c r="A165" s="1"/>
      <c r="B165" s="2"/>
      <c r="C165" s="3"/>
      <c r="D165" s="3"/>
      <c r="E165" s="5"/>
      <c r="F165" s="3"/>
      <c r="G165" s="6"/>
      <c r="H165" s="18"/>
      <c r="I165" s="18"/>
      <c r="J165" s="18"/>
      <c r="K165" s="18"/>
      <c r="M165" s="18"/>
      <c r="N165" s="18"/>
      <c r="O165" s="18"/>
      <c r="P165" s="18"/>
      <c r="S165" s="18"/>
      <c r="T165" s="18"/>
      <c r="U165" s="18"/>
      <c r="V165" s="18"/>
      <c r="W165" s="18"/>
      <c r="Z165" s="18"/>
      <c r="AA165" s="18"/>
      <c r="AB165" s="18"/>
      <c r="AC165" s="18"/>
      <c r="AD165" s="18"/>
      <c r="AG165" s="18"/>
      <c r="AH165" s="18"/>
      <c r="AI165" s="18"/>
      <c r="AJ165" s="18"/>
      <c r="AK165" s="18"/>
      <c r="AN165" s="18"/>
      <c r="AO165" s="18"/>
      <c r="AP165" s="18"/>
      <c r="AQ165" s="18"/>
      <c r="AR165" s="18"/>
      <c r="AU165" s="18"/>
      <c r="AV165" s="18"/>
      <c r="AW165" s="18"/>
      <c r="AX165" s="18"/>
      <c r="AY165" s="18"/>
    </row>
    <row r="166" spans="1:51" x14ac:dyDescent="0.2">
      <c r="A166" s="1"/>
      <c r="B166" s="2"/>
      <c r="C166" s="3"/>
      <c r="D166" s="3"/>
      <c r="E166" s="5"/>
      <c r="F166" s="3"/>
      <c r="G166" s="6"/>
      <c r="H166" s="18"/>
      <c r="I166" s="18"/>
      <c r="J166" s="18"/>
      <c r="K166" s="18"/>
      <c r="M166" s="18"/>
      <c r="N166" s="18"/>
      <c r="O166" s="18"/>
      <c r="P166" s="18"/>
      <c r="S166" s="18"/>
      <c r="T166" s="18"/>
      <c r="U166" s="18"/>
      <c r="V166" s="18"/>
      <c r="W166" s="18"/>
      <c r="Z166" s="18"/>
      <c r="AA166" s="18"/>
      <c r="AB166" s="18"/>
      <c r="AC166" s="18"/>
      <c r="AD166" s="18"/>
      <c r="AG166" s="18"/>
      <c r="AH166" s="18"/>
      <c r="AI166" s="18"/>
      <c r="AJ166" s="18"/>
      <c r="AK166" s="18"/>
      <c r="AN166" s="18"/>
      <c r="AO166" s="18"/>
      <c r="AP166" s="18"/>
      <c r="AQ166" s="18"/>
      <c r="AR166" s="18"/>
      <c r="AU166" s="18"/>
      <c r="AV166" s="18"/>
      <c r="AW166" s="18"/>
      <c r="AX166" s="18"/>
      <c r="AY166" s="18"/>
    </row>
    <row r="167" spans="1:51" x14ac:dyDescent="0.2">
      <c r="A167" s="1"/>
      <c r="B167" s="18"/>
      <c r="C167" s="4"/>
      <c r="D167" s="4"/>
      <c r="E167" s="8"/>
      <c r="F167" s="4"/>
      <c r="G167" s="9"/>
      <c r="H167" s="18"/>
      <c r="I167" s="18"/>
      <c r="J167" s="18"/>
      <c r="K167" s="18"/>
      <c r="M167" s="18"/>
      <c r="N167" s="18"/>
      <c r="O167" s="18"/>
      <c r="P167" s="18"/>
      <c r="S167" s="18"/>
      <c r="T167" s="18"/>
      <c r="U167" s="18"/>
      <c r="V167" s="18"/>
      <c r="W167" s="18"/>
      <c r="Z167" s="18"/>
      <c r="AA167" s="18"/>
      <c r="AB167" s="18"/>
      <c r="AC167" s="18"/>
      <c r="AD167" s="18"/>
      <c r="AG167" s="18"/>
      <c r="AH167" s="18"/>
      <c r="AI167" s="18"/>
      <c r="AJ167" s="18"/>
      <c r="AK167" s="18"/>
      <c r="AN167" s="18"/>
      <c r="AO167" s="18"/>
      <c r="AP167" s="18"/>
      <c r="AQ167" s="18"/>
      <c r="AR167" s="18"/>
      <c r="AU167" s="18"/>
      <c r="AV167" s="18"/>
      <c r="AW167" s="18"/>
      <c r="AX167" s="18"/>
      <c r="AY167" s="18"/>
    </row>
    <row r="168" spans="1:51" x14ac:dyDescent="0.2">
      <c r="A168" s="1"/>
      <c r="B168" s="2"/>
      <c r="C168" s="3"/>
      <c r="D168" s="3"/>
      <c r="E168" s="5"/>
      <c r="F168" s="3"/>
      <c r="G168" s="6"/>
      <c r="H168" s="18"/>
      <c r="I168" s="18"/>
      <c r="J168" s="18"/>
      <c r="K168" s="18"/>
      <c r="M168" s="18"/>
      <c r="N168" s="18"/>
      <c r="O168" s="18"/>
      <c r="P168" s="18"/>
      <c r="S168" s="18"/>
      <c r="T168" s="18"/>
      <c r="U168" s="18"/>
      <c r="V168" s="18"/>
      <c r="W168" s="18"/>
      <c r="Z168" s="18"/>
      <c r="AA168" s="18"/>
      <c r="AB168" s="18"/>
      <c r="AC168" s="18"/>
      <c r="AD168" s="18"/>
      <c r="AG168" s="18"/>
      <c r="AH168" s="18"/>
      <c r="AI168" s="18"/>
      <c r="AJ168" s="18"/>
      <c r="AK168" s="18"/>
      <c r="AN168" s="18"/>
      <c r="AO168" s="18"/>
      <c r="AP168" s="18"/>
      <c r="AQ168" s="18"/>
      <c r="AR168" s="18"/>
      <c r="AU168" s="18"/>
      <c r="AV168" s="18"/>
      <c r="AW168" s="18"/>
      <c r="AX168" s="18"/>
      <c r="AY168" s="18"/>
    </row>
    <row r="169" spans="1:51" x14ac:dyDescent="0.2">
      <c r="A169" s="1"/>
      <c r="B169" s="2"/>
      <c r="C169" s="3"/>
      <c r="D169" s="3"/>
      <c r="E169" s="5"/>
      <c r="F169" s="3"/>
      <c r="G169" s="6"/>
      <c r="H169" s="18"/>
      <c r="I169" s="18"/>
      <c r="J169" s="18"/>
      <c r="K169" s="18"/>
      <c r="M169" s="18"/>
      <c r="N169" s="18"/>
      <c r="O169" s="18"/>
      <c r="P169" s="18"/>
      <c r="S169" s="18"/>
      <c r="T169" s="18"/>
      <c r="U169" s="18"/>
      <c r="V169" s="18"/>
      <c r="W169" s="18"/>
      <c r="Z169" s="18"/>
      <c r="AA169" s="18"/>
      <c r="AB169" s="18"/>
      <c r="AC169" s="18"/>
      <c r="AD169" s="18"/>
      <c r="AG169" s="18"/>
      <c r="AH169" s="18"/>
      <c r="AI169" s="18"/>
      <c r="AJ169" s="18"/>
      <c r="AK169" s="18"/>
      <c r="AN169" s="18"/>
      <c r="AO169" s="18"/>
      <c r="AP169" s="18"/>
      <c r="AQ169" s="18"/>
      <c r="AR169" s="18"/>
      <c r="AU169" s="18"/>
      <c r="AV169" s="18"/>
      <c r="AW169" s="18"/>
      <c r="AX169" s="18"/>
      <c r="AY169" s="18"/>
    </row>
  </sheetData>
  <mergeCells count="21">
    <mergeCell ref="AU7:AZ7"/>
    <mergeCell ref="AU8:AZ8"/>
    <mergeCell ref="D125:E125"/>
    <mergeCell ref="AG7:AL7"/>
    <mergeCell ref="AG8:AL8"/>
    <mergeCell ref="AN7:AS7"/>
    <mergeCell ref="AN8:AS8"/>
    <mergeCell ref="Z7:AE7"/>
    <mergeCell ref="Z8:AE8"/>
    <mergeCell ref="N8:P8"/>
    <mergeCell ref="B70:E70"/>
    <mergeCell ref="N7:P7"/>
    <mergeCell ref="S8:X8"/>
    <mergeCell ref="S7:X7"/>
    <mergeCell ref="H7:I7"/>
    <mergeCell ref="D129:E129"/>
    <mergeCell ref="B26:E26"/>
    <mergeCell ref="B38:E38"/>
    <mergeCell ref="B87:E87"/>
    <mergeCell ref="B113:E113"/>
    <mergeCell ref="B123:E123"/>
  </mergeCells>
  <phoneticPr fontId="3" type="noConversion"/>
  <pageMargins left="0.7" right="0.7" top="0.75" bottom="0.75" header="0.3" footer="0.3"/>
  <pageSetup paperSize="3" scale="85" fitToHeight="2" orientation="portrait" horizontalDpi="0" verticalDpi="0"/>
  <rowBreaks count="1" manualBreakCount="1">
    <brk id="8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PH 2 Draw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kevin wolfcreekresort.com</cp:lastModifiedBy>
  <cp:lastPrinted>2022-11-28T16:34:32Z</cp:lastPrinted>
  <dcterms:created xsi:type="dcterms:W3CDTF">2021-01-18T19:46:32Z</dcterms:created>
  <dcterms:modified xsi:type="dcterms:W3CDTF">2022-12-19T19:26:28Z</dcterms:modified>
</cp:coreProperties>
</file>