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3"/>
  <workbookPr/>
  <mc:AlternateContent xmlns:mc="http://schemas.openxmlformats.org/markup-compatibility/2006">
    <mc:Choice Requires="x15">
      <x15ac:absPath xmlns:x15ac="http://schemas.microsoft.com/office/spreadsheetml/2010/11/ac" url="/Users/kevinhill/Dropbox/I drive/Projects/The Bridges/Budgets/Weber County Escrow/"/>
    </mc:Choice>
  </mc:AlternateContent>
  <xr:revisionPtr revIDLastSave="0" documentId="13_ncr:1_{5A29F6EF-72AC-4343-8EA2-2272A010D080}" xr6:coauthVersionLast="47" xr6:coauthVersionMax="47" xr10:uidLastSave="{00000000-0000-0000-0000-000000000000}"/>
  <bookViews>
    <workbookView xWindow="0" yWindow="760" windowWidth="34560" windowHeight="19980" tabRatio="500" xr2:uid="{00000000-000D-0000-FFFF-FFFF00000000}"/>
  </bookViews>
  <sheets>
    <sheet name="PS PH 3 Draw Sheet" sheetId="4" r:id="rId1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5" i="4" l="1"/>
  <c r="J95" i="4" s="1"/>
  <c r="I95" i="4" l="1"/>
  <c r="H89" i="4" l="1"/>
  <c r="H67" i="4"/>
  <c r="AV65" i="4"/>
  <c r="AO65" i="4"/>
  <c r="AH65" i="4"/>
  <c r="AA65" i="4"/>
  <c r="T65" i="4"/>
  <c r="P65" i="4"/>
  <c r="G65" i="4"/>
  <c r="J65" i="4" s="1"/>
  <c r="AV87" i="4"/>
  <c r="AO87" i="4"/>
  <c r="AH87" i="4"/>
  <c r="AA87" i="4"/>
  <c r="T87" i="4"/>
  <c r="AD87" i="4" s="1"/>
  <c r="P87" i="4"/>
  <c r="G87" i="4"/>
  <c r="J87" i="4" s="1"/>
  <c r="H99" i="4"/>
  <c r="H52" i="4"/>
  <c r="H26" i="4"/>
  <c r="H34" i="4"/>
  <c r="AV50" i="4"/>
  <c r="AO50" i="4"/>
  <c r="AH50" i="4"/>
  <c r="AA50" i="4"/>
  <c r="T50" i="4"/>
  <c r="P50" i="4"/>
  <c r="G50" i="4"/>
  <c r="I50" i="4" s="1"/>
  <c r="AV48" i="4"/>
  <c r="AO48" i="4"/>
  <c r="AH48" i="4"/>
  <c r="AA48" i="4"/>
  <c r="T48" i="4"/>
  <c r="P48" i="4"/>
  <c r="G48" i="4"/>
  <c r="J48" i="4" s="1"/>
  <c r="AV46" i="4"/>
  <c r="AO46" i="4"/>
  <c r="AH46" i="4"/>
  <c r="AA46" i="4"/>
  <c r="T46" i="4"/>
  <c r="W46" i="4" s="1"/>
  <c r="P46" i="4"/>
  <c r="G46" i="4"/>
  <c r="J46" i="4" s="1"/>
  <c r="AV44" i="4"/>
  <c r="AO44" i="4"/>
  <c r="AH44" i="4"/>
  <c r="AA44" i="4"/>
  <c r="T44" i="4"/>
  <c r="P44" i="4"/>
  <c r="G44" i="4"/>
  <c r="J44" i="4" s="1"/>
  <c r="AV42" i="4"/>
  <c r="AO42" i="4"/>
  <c r="AH42" i="4"/>
  <c r="AA42" i="4"/>
  <c r="T42" i="4"/>
  <c r="P42" i="4"/>
  <c r="G42" i="4"/>
  <c r="J42" i="4" s="1"/>
  <c r="AV40" i="4"/>
  <c r="AO40" i="4"/>
  <c r="AH40" i="4"/>
  <c r="AA40" i="4"/>
  <c r="T40" i="4"/>
  <c r="W40" i="4" s="1"/>
  <c r="P40" i="4"/>
  <c r="G40" i="4"/>
  <c r="I40" i="4" s="1"/>
  <c r="AV38" i="4"/>
  <c r="AO38" i="4"/>
  <c r="AH38" i="4"/>
  <c r="AA38" i="4"/>
  <c r="T38" i="4"/>
  <c r="W38" i="4" s="1"/>
  <c r="P38" i="4"/>
  <c r="G38" i="4"/>
  <c r="J38" i="4" s="1"/>
  <c r="H101" i="4" l="1"/>
  <c r="AY65" i="4"/>
  <c r="AI65" i="4"/>
  <c r="AB65" i="4"/>
  <c r="AP65" i="4"/>
  <c r="AW65" i="4"/>
  <c r="N65" i="4"/>
  <c r="AK65" i="4"/>
  <c r="U65" i="4"/>
  <c r="W65" i="4"/>
  <c r="AR65" i="4"/>
  <c r="I65" i="4"/>
  <c r="AD65" i="4"/>
  <c r="AI87" i="4"/>
  <c r="AB87" i="4"/>
  <c r="AP87" i="4"/>
  <c r="AW87" i="4"/>
  <c r="N87" i="4"/>
  <c r="U87" i="4"/>
  <c r="W87" i="4"/>
  <c r="AR87" i="4"/>
  <c r="I87" i="4"/>
  <c r="AY87" i="4"/>
  <c r="AK87" i="4"/>
  <c r="AK50" i="4"/>
  <c r="AD38" i="4"/>
  <c r="AR40" i="4"/>
  <c r="AP42" i="4"/>
  <c r="AD44" i="4"/>
  <c r="AD48" i="4"/>
  <c r="J50" i="4"/>
  <c r="N50" i="4" s="1"/>
  <c r="Q50" i="4" s="1"/>
  <c r="I42" i="4"/>
  <c r="AB42" i="4"/>
  <c r="J40" i="4"/>
  <c r="N40" i="4" s="1"/>
  <c r="AR42" i="4"/>
  <c r="AY40" i="4"/>
  <c r="AK42" i="4"/>
  <c r="AR50" i="4"/>
  <c r="AR48" i="4"/>
  <c r="AD50" i="4"/>
  <c r="AY38" i="4"/>
  <c r="W48" i="4"/>
  <c r="AY50" i="4"/>
  <c r="AD40" i="4"/>
  <c r="W50" i="4"/>
  <c r="AY46" i="4"/>
  <c r="AK40" i="4"/>
  <c r="AY44" i="4"/>
  <c r="AB48" i="4"/>
  <c r="AP48" i="4"/>
  <c r="AW48" i="4"/>
  <c r="N48" i="4"/>
  <c r="AI48" i="4"/>
  <c r="AW46" i="4"/>
  <c r="N46" i="4"/>
  <c r="Q46" i="4" s="1"/>
  <c r="AP46" i="4"/>
  <c r="AI46" i="4"/>
  <c r="AB46" i="4"/>
  <c r="AW44" i="4"/>
  <c r="N44" i="4"/>
  <c r="Q44" i="4" s="1"/>
  <c r="AP44" i="4"/>
  <c r="AI44" i="4"/>
  <c r="AB44" i="4"/>
  <c r="AB38" i="4"/>
  <c r="AP38" i="4"/>
  <c r="AW38" i="4"/>
  <c r="N38" i="4"/>
  <c r="Q38" i="4" s="1"/>
  <c r="AI38" i="4"/>
  <c r="I44" i="4"/>
  <c r="N42" i="4"/>
  <c r="AW42" i="4"/>
  <c r="AD42" i="4"/>
  <c r="AK44" i="4"/>
  <c r="AR46" i="4"/>
  <c r="I46" i="4"/>
  <c r="U42" i="4"/>
  <c r="AR38" i="4"/>
  <c r="AY48" i="4"/>
  <c r="U44" i="4"/>
  <c r="AK38" i="4"/>
  <c r="AY42" i="4"/>
  <c r="W44" i="4"/>
  <c r="AD46" i="4"/>
  <c r="AK48" i="4"/>
  <c r="U38" i="4"/>
  <c r="AI42" i="4"/>
  <c r="U48" i="4"/>
  <c r="G52" i="4"/>
  <c r="AR44" i="4"/>
  <c r="W42" i="4"/>
  <c r="AK46" i="4"/>
  <c r="I38" i="4"/>
  <c r="U46" i="4"/>
  <c r="I48" i="4"/>
  <c r="G63" i="4"/>
  <c r="AV85" i="4"/>
  <c r="AO85" i="4"/>
  <c r="AH85" i="4"/>
  <c r="AA85" i="4"/>
  <c r="T85" i="4"/>
  <c r="P85" i="4"/>
  <c r="G85" i="4"/>
  <c r="J85" i="4" s="1"/>
  <c r="AV61" i="4"/>
  <c r="AO61" i="4"/>
  <c r="AH61" i="4"/>
  <c r="AA61" i="4"/>
  <c r="T61" i="4"/>
  <c r="P61" i="4"/>
  <c r="G61" i="4"/>
  <c r="J61" i="4" s="1"/>
  <c r="X65" i="4" l="1"/>
  <c r="AS65" i="4"/>
  <c r="X87" i="4"/>
  <c r="AS87" i="4" s="1"/>
  <c r="AZ65" i="4"/>
  <c r="AE65" i="4"/>
  <c r="Q65" i="4"/>
  <c r="AL65" i="4" s="1"/>
  <c r="AE87" i="4"/>
  <c r="Q87" i="4"/>
  <c r="AL87" i="4" s="1"/>
  <c r="AZ87" i="4"/>
  <c r="AB50" i="4"/>
  <c r="U50" i="4"/>
  <c r="AI50" i="4"/>
  <c r="X46" i="4"/>
  <c r="AS46" i="4" s="1"/>
  <c r="AW50" i="4"/>
  <c r="AP50" i="4"/>
  <c r="J52" i="4"/>
  <c r="X42" i="4"/>
  <c r="AS42" i="4" s="1"/>
  <c r="AP40" i="4"/>
  <c r="AZ46" i="4"/>
  <c r="U40" i="4"/>
  <c r="AW40" i="4"/>
  <c r="AI40" i="4"/>
  <c r="AI52" i="4" s="1"/>
  <c r="AB40" i="4"/>
  <c r="AZ44" i="4"/>
  <c r="AZ42" i="4"/>
  <c r="AE42" i="4"/>
  <c r="N52" i="4"/>
  <c r="X48" i="4"/>
  <c r="AS48" i="4" s="1"/>
  <c r="Q42" i="4"/>
  <c r="AL42" i="4" s="1"/>
  <c r="AZ38" i="4"/>
  <c r="AZ48" i="4"/>
  <c r="AL46" i="4"/>
  <c r="AY85" i="4"/>
  <c r="AE48" i="4"/>
  <c r="X38" i="4"/>
  <c r="AS38" i="4" s="1"/>
  <c r="AE44" i="4"/>
  <c r="Q48" i="4"/>
  <c r="AL48" i="4" s="1"/>
  <c r="AL44" i="4"/>
  <c r="X44" i="4"/>
  <c r="AS44" i="4" s="1"/>
  <c r="AL38" i="4"/>
  <c r="AE38" i="4"/>
  <c r="AE46" i="4"/>
  <c r="Q40" i="4"/>
  <c r="AK85" i="4"/>
  <c r="AY61" i="4"/>
  <c r="AI85" i="4"/>
  <c r="AW85" i="4"/>
  <c r="N85" i="4"/>
  <c r="AP85" i="4"/>
  <c r="AB85" i="4"/>
  <c r="U85" i="4"/>
  <c r="W85" i="4"/>
  <c r="AR85" i="4"/>
  <c r="I85" i="4"/>
  <c r="AD85" i="4"/>
  <c r="AI61" i="4"/>
  <c r="AW61" i="4"/>
  <c r="N61" i="4"/>
  <c r="AB61" i="4"/>
  <c r="AP61" i="4"/>
  <c r="U61" i="4"/>
  <c r="AK61" i="4"/>
  <c r="W61" i="4"/>
  <c r="AR61" i="4"/>
  <c r="I61" i="4"/>
  <c r="AD61" i="4"/>
  <c r="AE50" i="4" l="1"/>
  <c r="X50" i="4"/>
  <c r="AS50" i="4" s="1"/>
  <c r="AP52" i="4"/>
  <c r="X61" i="4"/>
  <c r="AS61" i="4" s="1"/>
  <c r="U52" i="4"/>
  <c r="AZ50" i="4"/>
  <c r="AL50" i="4"/>
  <c r="AB52" i="4"/>
  <c r="X40" i="4"/>
  <c r="AS40" i="4" s="1"/>
  <c r="AW52" i="4"/>
  <c r="AL40" i="4"/>
  <c r="AZ40" i="4"/>
  <c r="AE40" i="4"/>
  <c r="AE52" i="4" s="1"/>
  <c r="Q52" i="4"/>
  <c r="X85" i="4"/>
  <c r="AS85" i="4" s="1"/>
  <c r="AZ85" i="4"/>
  <c r="AE85" i="4"/>
  <c r="Q85" i="4"/>
  <c r="AL85" i="4" s="1"/>
  <c r="AZ61" i="4"/>
  <c r="AE61" i="4"/>
  <c r="Q61" i="4"/>
  <c r="AL61" i="4" s="1"/>
  <c r="AS52" i="4" l="1"/>
  <c r="AZ52" i="4"/>
  <c r="AL52" i="4"/>
  <c r="X52" i="4"/>
  <c r="G71" i="4"/>
  <c r="I71" i="4" l="1"/>
  <c r="AV83" i="4"/>
  <c r="AO83" i="4"/>
  <c r="AH83" i="4"/>
  <c r="AA83" i="4"/>
  <c r="T83" i="4"/>
  <c r="P83" i="4"/>
  <c r="AV81" i="4"/>
  <c r="AO81" i="4"/>
  <c r="AH81" i="4"/>
  <c r="AA81" i="4"/>
  <c r="T81" i="4"/>
  <c r="P81" i="4"/>
  <c r="AV79" i="4"/>
  <c r="AO79" i="4"/>
  <c r="AH79" i="4"/>
  <c r="AA79" i="4"/>
  <c r="T79" i="4"/>
  <c r="P79" i="4"/>
  <c r="AV77" i="4"/>
  <c r="AO77" i="4"/>
  <c r="AH77" i="4"/>
  <c r="AA77" i="4"/>
  <c r="T77" i="4"/>
  <c r="P77" i="4"/>
  <c r="AV75" i="4"/>
  <c r="AO75" i="4"/>
  <c r="AH75" i="4"/>
  <c r="AA75" i="4"/>
  <c r="T75" i="4"/>
  <c r="P75" i="4"/>
  <c r="AV73" i="4"/>
  <c r="AO73" i="4"/>
  <c r="AH73" i="4"/>
  <c r="AA73" i="4"/>
  <c r="T73" i="4"/>
  <c r="P73" i="4"/>
  <c r="G83" i="4"/>
  <c r="G81" i="4"/>
  <c r="G79" i="4"/>
  <c r="G77" i="4"/>
  <c r="G75" i="4"/>
  <c r="G73" i="4"/>
  <c r="J71" i="4"/>
  <c r="G59" i="4"/>
  <c r="G57" i="4"/>
  <c r="G67" i="4" s="1"/>
  <c r="G32" i="4"/>
  <c r="G30" i="4"/>
  <c r="G24" i="4"/>
  <c r="G22" i="4"/>
  <c r="G20" i="4"/>
  <c r="I20" i="4" s="1"/>
  <c r="G18" i="4"/>
  <c r="G16" i="4"/>
  <c r="G14" i="4"/>
  <c r="G12" i="4"/>
  <c r="AV97" i="4"/>
  <c r="AV93" i="4"/>
  <c r="AV71" i="4"/>
  <c r="AV63" i="4"/>
  <c r="AV59" i="4"/>
  <c r="AV24" i="4"/>
  <c r="AV22" i="4"/>
  <c r="AV20" i="4"/>
  <c r="AV57" i="4"/>
  <c r="AW57" i="4" s="1"/>
  <c r="AV30" i="4"/>
  <c r="AW30" i="4" s="1"/>
  <c r="AV32" i="4"/>
  <c r="AW32" i="4" s="1"/>
  <c r="AV12" i="4"/>
  <c r="AW12" i="4" s="1"/>
  <c r="AV14" i="4"/>
  <c r="AV16" i="4"/>
  <c r="AW16" i="4" s="1"/>
  <c r="AV18" i="4"/>
  <c r="AW18" i="4" s="1"/>
  <c r="AO97" i="4"/>
  <c r="AO93" i="4"/>
  <c r="AO71" i="4"/>
  <c r="AO63" i="4"/>
  <c r="AO59" i="4"/>
  <c r="AO57" i="4"/>
  <c r="AO32" i="4"/>
  <c r="AO30" i="4"/>
  <c r="T30" i="4"/>
  <c r="AA30" i="4"/>
  <c r="AH30" i="4"/>
  <c r="AO12" i="4"/>
  <c r="T12" i="4"/>
  <c r="W12" i="4" s="1"/>
  <c r="AA12" i="4"/>
  <c r="AH12" i="4"/>
  <c r="AO24" i="4"/>
  <c r="T24" i="4"/>
  <c r="AA24" i="4"/>
  <c r="AH24" i="4"/>
  <c r="AO22" i="4"/>
  <c r="AO20" i="4"/>
  <c r="AO18" i="4"/>
  <c r="AO16" i="4"/>
  <c r="AO14" i="4"/>
  <c r="AH97" i="4"/>
  <c r="AH93" i="4"/>
  <c r="AH71" i="4"/>
  <c r="AH63" i="4"/>
  <c r="AH59" i="4"/>
  <c r="AH57" i="4"/>
  <c r="AH32" i="4"/>
  <c r="AH22" i="4"/>
  <c r="AH20" i="4"/>
  <c r="AH18" i="4"/>
  <c r="AH14" i="4"/>
  <c r="AH16" i="4"/>
  <c r="T97" i="4"/>
  <c r="AA97" i="4"/>
  <c r="T93" i="4"/>
  <c r="AA93" i="4"/>
  <c r="T71" i="4"/>
  <c r="AA71" i="4"/>
  <c r="T63" i="4"/>
  <c r="AA63" i="4"/>
  <c r="T59" i="4"/>
  <c r="W59" i="4" s="1"/>
  <c r="AA59" i="4"/>
  <c r="T57" i="4"/>
  <c r="AA57" i="4"/>
  <c r="T32" i="4"/>
  <c r="AA32" i="4"/>
  <c r="T22" i="4"/>
  <c r="AA22" i="4"/>
  <c r="T20" i="4"/>
  <c r="AA20" i="4"/>
  <c r="T18" i="4"/>
  <c r="W18" i="4" s="1"/>
  <c r="AA18" i="4"/>
  <c r="T16" i="4"/>
  <c r="AA16" i="4"/>
  <c r="T14" i="4"/>
  <c r="AA14" i="4"/>
  <c r="P12" i="4"/>
  <c r="P57" i="4"/>
  <c r="P14" i="4"/>
  <c r="G93" i="4"/>
  <c r="G97" i="4"/>
  <c r="P97" i="4"/>
  <c r="P93" i="4"/>
  <c r="P63" i="4"/>
  <c r="P59" i="4"/>
  <c r="P32" i="4"/>
  <c r="P30" i="4"/>
  <c r="P24" i="4"/>
  <c r="P22" i="4"/>
  <c r="P20" i="4"/>
  <c r="P18" i="4"/>
  <c r="P16" i="4"/>
  <c r="G34" i="4" l="1"/>
  <c r="G89" i="4"/>
  <c r="G99" i="4"/>
  <c r="G26" i="4"/>
  <c r="I57" i="4"/>
  <c r="AW34" i="4"/>
  <c r="J16" i="4"/>
  <c r="N16" i="4" s="1"/>
  <c r="I16" i="4"/>
  <c r="J32" i="4"/>
  <c r="AB32" i="4" s="1"/>
  <c r="I32" i="4"/>
  <c r="J59" i="4"/>
  <c r="N59" i="4" s="1"/>
  <c r="I59" i="4"/>
  <c r="J73" i="4"/>
  <c r="N73" i="4" s="1"/>
  <c r="I73" i="4"/>
  <c r="J93" i="4"/>
  <c r="I93" i="4"/>
  <c r="AP63" i="4"/>
  <c r="I63" i="4"/>
  <c r="J18" i="4"/>
  <c r="N18" i="4" s="1"/>
  <c r="Q18" i="4" s="1"/>
  <c r="I18" i="4"/>
  <c r="J22" i="4"/>
  <c r="AP22" i="4" s="1"/>
  <c r="I22" i="4"/>
  <c r="J57" i="4"/>
  <c r="J30" i="4"/>
  <c r="I30" i="4"/>
  <c r="J79" i="4"/>
  <c r="N79" i="4" s="1"/>
  <c r="I79" i="4"/>
  <c r="J97" i="4"/>
  <c r="N97" i="4" s="1"/>
  <c r="Q97" i="4" s="1"/>
  <c r="I97" i="4"/>
  <c r="J75" i="4"/>
  <c r="N75" i="4" s="1"/>
  <c r="I75" i="4"/>
  <c r="J24" i="4"/>
  <c r="AB24" i="4" s="1"/>
  <c r="I24" i="4"/>
  <c r="I12" i="4"/>
  <c r="J12" i="4"/>
  <c r="J81" i="4"/>
  <c r="I81" i="4"/>
  <c r="J77" i="4"/>
  <c r="N77" i="4" s="1"/>
  <c r="I77" i="4"/>
  <c r="J14" i="4"/>
  <c r="N14" i="4" s="1"/>
  <c r="I14" i="4"/>
  <c r="J83" i="4"/>
  <c r="N83" i="4" s="1"/>
  <c r="I83" i="4"/>
  <c r="AY83" i="4"/>
  <c r="AY81" i="4"/>
  <c r="W83" i="4"/>
  <c r="AY79" i="4"/>
  <c r="AY75" i="4"/>
  <c r="AD83" i="4"/>
  <c r="AY73" i="4"/>
  <c r="AY77" i="4"/>
  <c r="W77" i="4"/>
  <c r="AK83" i="4"/>
  <c r="AR83" i="4"/>
  <c r="AK81" i="4"/>
  <c r="W81" i="4"/>
  <c r="AR81" i="4"/>
  <c r="AD81" i="4"/>
  <c r="AK79" i="4"/>
  <c r="W79" i="4"/>
  <c r="AR79" i="4"/>
  <c r="AD79" i="4"/>
  <c r="AK77" i="4"/>
  <c r="AR77" i="4"/>
  <c r="AD77" i="4"/>
  <c r="AK75" i="4"/>
  <c r="W75" i="4"/>
  <c r="AR75" i="4"/>
  <c r="AD75" i="4"/>
  <c r="AK73" i="4"/>
  <c r="W73" i="4"/>
  <c r="AR73" i="4"/>
  <c r="AD73" i="4"/>
  <c r="P71" i="4"/>
  <c r="AD18" i="4"/>
  <c r="AD24" i="4"/>
  <c r="AD14" i="4"/>
  <c r="W24" i="4"/>
  <c r="AD20" i="4"/>
  <c r="AD97" i="4"/>
  <c r="AY93" i="4"/>
  <c r="AY22" i="4"/>
  <c r="AD30" i="4"/>
  <c r="AY20" i="4"/>
  <c r="AY97" i="4"/>
  <c r="W97" i="4"/>
  <c r="AY24" i="4"/>
  <c r="J20" i="4"/>
  <c r="AI20" i="4" s="1"/>
  <c r="AR57" i="4"/>
  <c r="AY71" i="4"/>
  <c r="AY63" i="4"/>
  <c r="AY59" i="4"/>
  <c r="AD59" i="4"/>
  <c r="AD57" i="4"/>
  <c r="W30" i="4"/>
  <c r="AW71" i="4"/>
  <c r="AR59" i="4"/>
  <c r="AK63" i="4"/>
  <c r="AD63" i="4"/>
  <c r="W63" i="4"/>
  <c r="AR63" i="4"/>
  <c r="AB71" i="4"/>
  <c r="N71" i="4"/>
  <c r="AP71" i="4"/>
  <c r="AI71" i="4"/>
  <c r="AK93" i="4"/>
  <c r="AR93" i="4"/>
  <c r="AD93" i="4"/>
  <c r="W93" i="4"/>
  <c r="AK32" i="4"/>
  <c r="AY32" i="4"/>
  <c r="AR32" i="4"/>
  <c r="AD32" i="4"/>
  <c r="W32" i="4"/>
  <c r="AK16" i="4"/>
  <c r="AR16" i="4"/>
  <c r="AD16" i="4"/>
  <c r="W16" i="4"/>
  <c r="AY16" i="4"/>
  <c r="AR12" i="4"/>
  <c r="AD12" i="4"/>
  <c r="AY12" i="4"/>
  <c r="AR22" i="4"/>
  <c r="AD22" i="4"/>
  <c r="AK22" i="4"/>
  <c r="W22" i="4"/>
  <c r="AP16" i="4"/>
  <c r="U71" i="4"/>
  <c r="AR71" i="4"/>
  <c r="AD71" i="4"/>
  <c r="AK71" i="4"/>
  <c r="AK24" i="4"/>
  <c r="AR24" i="4"/>
  <c r="AK12" i="4"/>
  <c r="AK14" i="4"/>
  <c r="AR14" i="4"/>
  <c r="AY14" i="4"/>
  <c r="AK30" i="4"/>
  <c r="AR30" i="4"/>
  <c r="AY30" i="4"/>
  <c r="W20" i="4"/>
  <c r="AR20" i="4"/>
  <c r="AK20" i="4"/>
  <c r="AK59" i="4"/>
  <c r="W71" i="4"/>
  <c r="AR18" i="4"/>
  <c r="AK18" i="4"/>
  <c r="AY18" i="4"/>
  <c r="W57" i="4"/>
  <c r="AK57" i="4"/>
  <c r="AY57" i="4"/>
  <c r="AK97" i="4"/>
  <c r="W14" i="4"/>
  <c r="AR97" i="4"/>
  <c r="J103" i="4" l="1"/>
  <c r="J89" i="4"/>
  <c r="J67" i="4"/>
  <c r="AB93" i="4"/>
  <c r="AP30" i="4"/>
  <c r="J34" i="4"/>
  <c r="G101" i="4"/>
  <c r="N81" i="4"/>
  <c r="Q81" i="4" s="1"/>
  <c r="Q71" i="4"/>
  <c r="N12" i="4"/>
  <c r="J26" i="4"/>
  <c r="N57" i="4"/>
  <c r="Q57" i="4" s="1"/>
  <c r="U32" i="4"/>
  <c r="AI93" i="4"/>
  <c r="AB16" i="4"/>
  <c r="U16" i="4"/>
  <c r="X16" i="4" s="1"/>
  <c r="AI22" i="4"/>
  <c r="AI18" i="4"/>
  <c r="AP18" i="4"/>
  <c r="U93" i="4"/>
  <c r="N93" i="4"/>
  <c r="N99" i="4" s="1"/>
  <c r="AI73" i="4"/>
  <c r="Q73" i="4"/>
  <c r="AP97" i="4"/>
  <c r="Q75" i="4"/>
  <c r="N32" i="4"/>
  <c r="Q32" i="4" s="1"/>
  <c r="AI32" i="4"/>
  <c r="AI16" i="4"/>
  <c r="AP57" i="4"/>
  <c r="U12" i="4"/>
  <c r="AP12" i="4"/>
  <c r="AP79" i="4"/>
  <c r="AI79" i="4"/>
  <c r="Q79" i="4"/>
  <c r="AW79" i="4"/>
  <c r="N22" i="4"/>
  <c r="Q22" i="4" s="1"/>
  <c r="AP32" i="4"/>
  <c r="AP34" i="4" s="1"/>
  <c r="AB18" i="4"/>
  <c r="AB12" i="4"/>
  <c r="U18" i="4"/>
  <c r="X18" i="4" s="1"/>
  <c r="AW93" i="4"/>
  <c r="AB22" i="4"/>
  <c r="U22" i="4"/>
  <c r="AW97" i="4"/>
  <c r="AB79" i="4"/>
  <c r="N24" i="4"/>
  <c r="Q24" i="4" s="1"/>
  <c r="AP93" i="4"/>
  <c r="AW22" i="4"/>
  <c r="AW24" i="4"/>
  <c r="AB97" i="4"/>
  <c r="U97" i="4"/>
  <c r="AW14" i="4"/>
  <c r="AI12" i="4"/>
  <c r="AB57" i="4"/>
  <c r="AP73" i="4"/>
  <c r="AP24" i="4"/>
  <c r="AI14" i="4"/>
  <c r="U24" i="4"/>
  <c r="U14" i="4"/>
  <c r="X14" i="4" s="1"/>
  <c r="AP14" i="4"/>
  <c r="N63" i="4"/>
  <c r="Q63" i="4" s="1"/>
  <c r="AB63" i="4"/>
  <c r="U73" i="4"/>
  <c r="X73" i="4" s="1"/>
  <c r="AW73" i="4"/>
  <c r="AI57" i="4"/>
  <c r="U57" i="4"/>
  <c r="U30" i="4"/>
  <c r="AP81" i="4"/>
  <c r="AI97" i="4"/>
  <c r="AB75" i="4"/>
  <c r="AI59" i="4"/>
  <c r="AP75" i="4"/>
  <c r="U59" i="4"/>
  <c r="X59" i="4" s="1"/>
  <c r="AP59" i="4"/>
  <c r="AW59" i="4"/>
  <c r="N30" i="4"/>
  <c r="AB59" i="4"/>
  <c r="AI30" i="4"/>
  <c r="AW63" i="4"/>
  <c r="AB30" i="4"/>
  <c r="AB34" i="4" s="1"/>
  <c r="U79" i="4"/>
  <c r="X79" i="4" s="1"/>
  <c r="AI81" i="4"/>
  <c r="AP77" i="4"/>
  <c r="U77" i="4"/>
  <c r="X77" i="4" s="1"/>
  <c r="U75" i="4"/>
  <c r="X75" i="4" s="1"/>
  <c r="U81" i="4"/>
  <c r="AB14" i="4"/>
  <c r="AI24" i="4"/>
  <c r="AB73" i="4"/>
  <c r="AW75" i="4"/>
  <c r="Q83" i="4"/>
  <c r="AI77" i="4"/>
  <c r="AW77" i="4"/>
  <c r="AB83" i="4"/>
  <c r="AP83" i="4"/>
  <c r="AB81" i="4"/>
  <c r="U63" i="4"/>
  <c r="AI63" i="4"/>
  <c r="Q77" i="4"/>
  <c r="AB77" i="4"/>
  <c r="AW83" i="4"/>
  <c r="AI75" i="4"/>
  <c r="AW81" i="4"/>
  <c r="AI83" i="4"/>
  <c r="U83" i="4"/>
  <c r="X83" i="4" s="1"/>
  <c r="AP20" i="4"/>
  <c r="AW20" i="4"/>
  <c r="N20" i="4"/>
  <c r="Q20" i="4" s="1"/>
  <c r="AB20" i="4"/>
  <c r="U20" i="4"/>
  <c r="Q16" i="4"/>
  <c r="AZ71" i="4"/>
  <c r="X71" i="4"/>
  <c r="AE71" i="4"/>
  <c r="Q59" i="4"/>
  <c r="X81" i="4" l="1"/>
  <c r="AB99" i="4"/>
  <c r="AI34" i="4"/>
  <c r="N89" i="4"/>
  <c r="Q67" i="4"/>
  <c r="AP89" i="4"/>
  <c r="U34" i="4"/>
  <c r="AB89" i="4"/>
  <c r="AW89" i="4"/>
  <c r="AB67" i="4"/>
  <c r="AW26" i="4"/>
  <c r="AI89" i="4"/>
  <c r="AI99" i="4"/>
  <c r="Q12" i="4"/>
  <c r="AL12" i="4" s="1"/>
  <c r="N26" i="4"/>
  <c r="AW99" i="4"/>
  <c r="AP26" i="4"/>
  <c r="X12" i="4"/>
  <c r="AS12" i="4" s="1"/>
  <c r="U26" i="4"/>
  <c r="AB26" i="4"/>
  <c r="AS71" i="4"/>
  <c r="X89" i="4"/>
  <c r="AI26" i="4"/>
  <c r="AP67" i="4"/>
  <c r="N67" i="4"/>
  <c r="Q30" i="4"/>
  <c r="Q34" i="4" s="1"/>
  <c r="N34" i="4"/>
  <c r="X57" i="4"/>
  <c r="U67" i="4"/>
  <c r="Q89" i="4"/>
  <c r="AP99" i="4"/>
  <c r="U99" i="4"/>
  <c r="U89" i="4"/>
  <c r="AL71" i="4"/>
  <c r="AW67" i="4"/>
  <c r="AI67" i="4"/>
  <c r="Q93" i="4"/>
  <c r="Q99" i="4" s="1"/>
  <c r="AL16" i="4"/>
  <c r="AE16" i="4"/>
  <c r="AZ16" i="4" s="1"/>
  <c r="AE93" i="4"/>
  <c r="X93" i="4"/>
  <c r="AL32" i="4"/>
  <c r="X32" i="4"/>
  <c r="AS32" i="4" s="1"/>
  <c r="AE32" i="4"/>
  <c r="AZ32" i="4" s="1"/>
  <c r="AS16" i="4"/>
  <c r="AE12" i="4"/>
  <c r="AE77" i="4"/>
  <c r="AE18" i="4"/>
  <c r="AZ18" i="4" s="1"/>
  <c r="AS18" i="4"/>
  <c r="AL18" i="4"/>
  <c r="AE22" i="4"/>
  <c r="AZ22" i="4"/>
  <c r="X22" i="4"/>
  <c r="AS22" i="4" s="1"/>
  <c r="AZ93" i="4"/>
  <c r="X24" i="4"/>
  <c r="AS24" i="4" s="1"/>
  <c r="AL22" i="4"/>
  <c r="AS79" i="4"/>
  <c r="AE97" i="4"/>
  <c r="AZ97" i="4"/>
  <c r="X97" i="4"/>
  <c r="AS97" i="4" s="1"/>
  <c r="AE73" i="4"/>
  <c r="AL83" i="4"/>
  <c r="AE24" i="4"/>
  <c r="AE75" i="4"/>
  <c r="X63" i="4"/>
  <c r="AS63" i="4" s="1"/>
  <c r="AZ75" i="4"/>
  <c r="AL97" i="4"/>
  <c r="AS77" i="4"/>
  <c r="AL57" i="4"/>
  <c r="AS73" i="4"/>
  <c r="AZ79" i="4"/>
  <c r="AE57" i="4"/>
  <c r="AL73" i="4"/>
  <c r="AZ59" i="4"/>
  <c r="AL79" i="4"/>
  <c r="AL75" i="4"/>
  <c r="AZ73" i="4"/>
  <c r="AE79" i="4"/>
  <c r="AL81" i="4"/>
  <c r="AZ63" i="4"/>
  <c r="AE63" i="4"/>
  <c r="AL59" i="4"/>
  <c r="AS75" i="4"/>
  <c r="AS59" i="4"/>
  <c r="AE59" i="4"/>
  <c r="AS81" i="4"/>
  <c r="AL63" i="4"/>
  <c r="AL77" i="4"/>
  <c r="X30" i="4"/>
  <c r="AE30" i="4"/>
  <c r="AZ24" i="4"/>
  <c r="AS83" i="4"/>
  <c r="AZ77" i="4"/>
  <c r="AL24" i="4"/>
  <c r="AE81" i="4"/>
  <c r="AZ81" i="4"/>
  <c r="AZ83" i="4"/>
  <c r="AE83" i="4"/>
  <c r="AE20" i="4"/>
  <c r="X20" i="4"/>
  <c r="AS20" i="4" s="1"/>
  <c r="AL20" i="4"/>
  <c r="AS14" i="4"/>
  <c r="Q14" i="4"/>
  <c r="AL14" i="4" s="1"/>
  <c r="AE14" i="4"/>
  <c r="AZ20" i="4"/>
  <c r="AZ14" i="4"/>
  <c r="AE99" i="4" l="1"/>
  <c r="AB101" i="4"/>
  <c r="X67" i="4"/>
  <c r="AE89" i="4"/>
  <c r="AI101" i="4"/>
  <c r="AZ89" i="4"/>
  <c r="N101" i="4"/>
  <c r="AZ99" i="4"/>
  <c r="AZ12" i="4"/>
  <c r="AZ26" i="4" s="1"/>
  <c r="AE26" i="4"/>
  <c r="AL26" i="4"/>
  <c r="AS57" i="4"/>
  <c r="AS67" i="4" s="1"/>
  <c r="AZ30" i="4"/>
  <c r="AZ34" i="4" s="1"/>
  <c r="AE34" i="4"/>
  <c r="AS30" i="4"/>
  <c r="AS34" i="4" s="1"/>
  <c r="X34" i="4"/>
  <c r="AZ57" i="4"/>
  <c r="AZ67" i="4" s="1"/>
  <c r="AE67" i="4"/>
  <c r="AS26" i="4"/>
  <c r="U101" i="4"/>
  <c r="AP101" i="4"/>
  <c r="AL89" i="4"/>
  <c r="X26" i="4"/>
  <c r="AL67" i="4"/>
  <c r="AS93" i="4"/>
  <c r="AS99" i="4" s="1"/>
  <c r="X99" i="4"/>
  <c r="AW101" i="4"/>
  <c r="AL30" i="4"/>
  <c r="AL34" i="4" s="1"/>
  <c r="AL93" i="4"/>
  <c r="AL99" i="4" s="1"/>
  <c r="AS89" i="4"/>
  <c r="Q26" i="4"/>
  <c r="Q103" i="4"/>
  <c r="J99" i="4" l="1"/>
  <c r="J101" i="4" s="1"/>
  <c r="J105" i="4" s="1"/>
  <c r="AS101" i="4"/>
  <c r="X103" i="4"/>
  <c r="AE103" i="4" s="1"/>
  <c r="AL103" i="4" s="1"/>
  <c r="AS103" i="4" s="1"/>
  <c r="AZ103" i="4" s="1"/>
  <c r="AL101" i="4"/>
  <c r="AZ101" i="4"/>
  <c r="X101" i="4"/>
  <c r="Q101" i="4"/>
  <c r="Q105" i="4" s="1"/>
  <c r="AE101" i="4"/>
  <c r="AE105" i="4" l="1"/>
  <c r="X105" i="4"/>
  <c r="AS105" i="4"/>
  <c r="AL105" i="4"/>
  <c r="AZ105" i="4"/>
</calcChain>
</file>

<file path=xl/sharedStrings.xml><?xml version="1.0" encoding="utf-8"?>
<sst xmlns="http://schemas.openxmlformats.org/spreadsheetml/2006/main" count="219" uniqueCount="79">
  <si>
    <t>Site Improvements</t>
  </si>
  <si>
    <t>ROAD &amp; ROW GRADING AND PAVING</t>
  </si>
  <si>
    <t>QUANTITY</t>
  </si>
  <si>
    <t>UNIT PRICE</t>
  </si>
  <si>
    <t>TOTAL AMOUNT</t>
  </si>
  <si>
    <t>cy</t>
  </si>
  <si>
    <t>sf</t>
  </si>
  <si>
    <t>Furnish and Install 3" thick Asphalt Paving</t>
  </si>
  <si>
    <t>lf</t>
  </si>
  <si>
    <t>TOTAL</t>
  </si>
  <si>
    <t>ea</t>
  </si>
  <si>
    <t xml:space="preserve"> Furnish and Install Fire Hydrant</t>
  </si>
  <si>
    <t>SUB TOTAL</t>
  </si>
  <si>
    <t>PROJECT TOTAL</t>
  </si>
  <si>
    <t>Other Site Costs</t>
  </si>
  <si>
    <t>COMPLETED</t>
  </si>
  <si>
    <t>ESCROW AMT</t>
  </si>
  <si>
    <t>%</t>
  </si>
  <si>
    <t>Complete</t>
  </si>
  <si>
    <t xml:space="preserve">Remaining </t>
  </si>
  <si>
    <t>Balance</t>
  </si>
  <si>
    <t>Remaining</t>
  </si>
  <si>
    <t>Draw # 1</t>
  </si>
  <si>
    <t xml:space="preserve">Draw </t>
  </si>
  <si>
    <t>Request</t>
  </si>
  <si>
    <t>Draw # 2</t>
  </si>
  <si>
    <t>Draw # 3</t>
  </si>
  <si>
    <t>Cumulative</t>
  </si>
  <si>
    <t xml:space="preserve"> % Complete</t>
  </si>
  <si>
    <t>Add'l</t>
  </si>
  <si>
    <t xml:space="preserve">Add'l </t>
  </si>
  <si>
    <t>Draw # 4</t>
  </si>
  <si>
    <t>Draw # 5</t>
  </si>
  <si>
    <t>Draw # 6</t>
  </si>
  <si>
    <t>Note  - the Cumulative Complete needs to carry forward (add manually) to each Draw column. Then add next % complete at the next Draw</t>
  </si>
  <si>
    <t>Totals</t>
  </si>
  <si>
    <t>Roadway Cut / Excavation</t>
  </si>
  <si>
    <t xml:space="preserve">Embankment  Cut / Excavation </t>
  </si>
  <si>
    <t>Import Fill For Embankment</t>
  </si>
  <si>
    <t>ROAD &amp; ROW GRADING AND EXCAVATION</t>
  </si>
  <si>
    <t>Furnish and Install 15" RCP Storm Drain</t>
  </si>
  <si>
    <t>SANITARY SEWER</t>
  </si>
  <si>
    <t>Furnish and Install 8" SDR-35 Sewer Main</t>
  </si>
  <si>
    <t>Furnish and Install 4' Diameter Manhole - Precast</t>
  </si>
  <si>
    <t xml:space="preserve"> Furnish and Install 8" Gate Valve</t>
  </si>
  <si>
    <t xml:space="preserve"> Furnish and Install Bends and Tees</t>
  </si>
  <si>
    <t>Furnish and Install Air Vac Assembly</t>
  </si>
  <si>
    <t>Connect to Existing Main</t>
  </si>
  <si>
    <t>COMPLETE</t>
  </si>
  <si>
    <t>CUMULATIVE $$</t>
  </si>
  <si>
    <t>CULINARY WATER</t>
  </si>
  <si>
    <t>WEBER COUNTY ESCROW</t>
  </si>
  <si>
    <r>
      <t xml:space="preserve">CONTINGENCY ON ALL </t>
    </r>
    <r>
      <rPr>
        <b/>
        <sz val="10"/>
        <color rgb="FFFF0000"/>
        <rFont val="Century Gothic"/>
        <family val="1"/>
      </rPr>
      <t>EXCEPT ROADWAY AND EMBANKMENT EXCAVATION</t>
    </r>
  </si>
  <si>
    <t>The Bridges - Parkside Phase 3</t>
  </si>
  <si>
    <t>Eden, Utah</t>
  </si>
  <si>
    <t>As of 11/15/22</t>
  </si>
  <si>
    <t>ton</t>
  </si>
  <si>
    <t>Curb and Gutter</t>
  </si>
  <si>
    <t>Furnish and Install 6" Road Base (includes grading)</t>
  </si>
  <si>
    <t>Furnish and Install 9" Sub-base Material (includes grading)</t>
  </si>
  <si>
    <t xml:space="preserve">STORM DRAINAGE </t>
  </si>
  <si>
    <t>OTHER SITE COSTS</t>
  </si>
  <si>
    <t>Furnish and Install 24" x 48" Concrete Catch Basin</t>
  </si>
  <si>
    <t>4" Sewer Laterals off 8"  Main</t>
  </si>
  <si>
    <t>Clean / Flush / Test Video</t>
  </si>
  <si>
    <t xml:space="preserve"> Furnish and Install 8" Ductile Iron  C51 Water Line</t>
  </si>
  <si>
    <t xml:space="preserve"> Furnish and Install 1" Copper Laterals (Meter w/ box)</t>
  </si>
  <si>
    <t>Mailboxes (one bank)</t>
  </si>
  <si>
    <t>Combo Street/Stop Signs</t>
  </si>
  <si>
    <t>STORM DRAIN</t>
  </si>
  <si>
    <t>SECONDARY WATER</t>
  </si>
  <si>
    <t>Secondary Fittings</t>
  </si>
  <si>
    <t>Furnish and Install 8" Gate Valve</t>
  </si>
  <si>
    <t>Furnish and Install 10" PVC C900 Water Line</t>
  </si>
  <si>
    <t>Furnish and Install 4" Drain Valve</t>
  </si>
  <si>
    <t>Temporary Blow Off</t>
  </si>
  <si>
    <t>Collar Valves</t>
  </si>
  <si>
    <t>Slurry Seal</t>
  </si>
  <si>
    <t>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</si>
</sst>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entury Gothic"/>
      <family val="2"/>
    </font>
    <font>
      <sz val="10"/>
      <name val="Century Gothic"/>
      <family val="2"/>
    </font>
    <font>
      <b/>
      <sz val="12"/>
      <color theme="1"/>
      <name val="Calibri"/>
      <family val="2"/>
      <scheme val="minor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12"/>
      <color rgb="FFFF0000"/>
      <name val="Century Gothic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name val="Century Gothic"/>
      <family val="1"/>
    </font>
    <font>
      <b/>
      <sz val="10"/>
      <color rgb="FF00B050"/>
      <name val="Century Gothic"/>
      <family val="2"/>
    </font>
    <font>
      <sz val="10"/>
      <name val="Century Gothic"/>
      <family val="1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rgb="FFFF0000"/>
      <name val="Century Gothic"/>
      <family val="1"/>
    </font>
    <font>
      <b/>
      <sz val="20"/>
      <color theme="1"/>
      <name val="Calibri"/>
      <family val="2"/>
      <scheme val="minor"/>
    </font>
    <font>
      <b/>
      <sz val="12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18">
    <xf numFmtId="0" fontId="0" fillId="0" borderId="0" xfId="0"/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3" fontId="5" fillId="0" borderId="1" xfId="0" applyNumberFormat="1" applyFont="1" applyBorder="1" applyAlignment="1" applyProtection="1">
      <alignment horizontal="center" vertical="center"/>
      <protection locked="0"/>
    </xf>
    <xf numFmtId="164" fontId="5" fillId="0" borderId="3" xfId="0" applyNumberFormat="1" applyFont="1" applyBorder="1" applyAlignment="1" applyProtection="1">
      <alignment horizontal="center" vertical="center"/>
      <protection locked="0"/>
    </xf>
    <xf numFmtId="3" fontId="5" fillId="0" borderId="4" xfId="0" applyNumberFormat="1" applyFont="1" applyBorder="1" applyAlignment="1" applyProtection="1">
      <alignment horizontal="center" vertical="center"/>
      <protection locked="0"/>
    </xf>
    <xf numFmtId="164" fontId="5" fillId="0" borderId="5" xfId="0" applyNumberFormat="1" applyFont="1" applyBorder="1" applyAlignment="1" applyProtection="1">
      <alignment horizontal="center" vertical="center"/>
      <protection locked="0"/>
    </xf>
    <xf numFmtId="3" fontId="5" fillId="0" borderId="0" xfId="0" applyNumberFormat="1" applyFont="1" applyAlignment="1" applyProtection="1">
      <alignment horizontal="center" vertical="center"/>
      <protection locked="0"/>
    </xf>
    <xf numFmtId="164" fontId="5" fillId="0" borderId="0" xfId="0" applyNumberFormat="1" applyFont="1" applyAlignment="1" applyProtection="1">
      <alignment horizontal="center" vertical="center"/>
      <protection locked="0"/>
    </xf>
    <xf numFmtId="3" fontId="5" fillId="0" borderId="6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 applyProtection="1">
      <alignment horizontal="center" vertical="center"/>
      <protection locked="0"/>
    </xf>
    <xf numFmtId="165" fontId="5" fillId="0" borderId="0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65" fontId="4" fillId="3" borderId="10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165" fontId="4" fillId="0" borderId="6" xfId="0" applyNumberFormat="1" applyFont="1" applyBorder="1" applyAlignment="1">
      <alignment horizontal="right" vertical="center"/>
    </xf>
    <xf numFmtId="165" fontId="4" fillId="0" borderId="6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165" fontId="4" fillId="4" borderId="17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horizontal="right" vertical="center"/>
    </xf>
    <xf numFmtId="165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/>
    <xf numFmtId="0" fontId="7" fillId="0" borderId="1" xfId="0" applyFont="1" applyFill="1" applyBorder="1" applyAlignment="1"/>
    <xf numFmtId="0" fontId="7" fillId="0" borderId="0" xfId="0" applyFont="1" applyAlignment="1"/>
    <xf numFmtId="165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165" fontId="8" fillId="0" borderId="0" xfId="0" applyNumberFormat="1" applyFont="1"/>
    <xf numFmtId="0" fontId="4" fillId="5" borderId="13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165" fontId="5" fillId="5" borderId="1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right" vertical="center"/>
    </xf>
    <xf numFmtId="9" fontId="5" fillId="0" borderId="1" xfId="4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/>
    </xf>
    <xf numFmtId="165" fontId="4" fillId="6" borderId="1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64" fontId="4" fillId="0" borderId="0" xfId="0" applyNumberFormat="1" applyFont="1" applyBorder="1" applyAlignment="1">
      <alignment vertical="center"/>
    </xf>
    <xf numFmtId="0" fontId="0" fillId="0" borderId="0" xfId="0" applyBorder="1"/>
    <xf numFmtId="0" fontId="7" fillId="0" borderId="0" xfId="0" applyFont="1" applyBorder="1" applyAlignment="1">
      <alignment horizontal="right"/>
    </xf>
    <xf numFmtId="165" fontId="4" fillId="0" borderId="0" xfId="0" applyNumberFormat="1" applyFont="1" applyBorder="1" applyAlignment="1">
      <alignment horizontal="right" vertical="center"/>
    </xf>
    <xf numFmtId="0" fontId="7" fillId="0" borderId="0" xfId="0" applyFont="1" applyBorder="1"/>
    <xf numFmtId="0" fontId="7" fillId="0" borderId="0" xfId="0" applyFont="1" applyBorder="1" applyAlignment="1"/>
    <xf numFmtId="0" fontId="4" fillId="0" borderId="0" xfId="0" applyFont="1" applyBorder="1" applyAlignment="1">
      <alignment vertical="center"/>
    </xf>
    <xf numFmtId="165" fontId="8" fillId="0" borderId="0" xfId="0" applyNumberFormat="1" applyFont="1" applyBorder="1"/>
    <xf numFmtId="165" fontId="5" fillId="0" borderId="0" xfId="0" applyNumberFormat="1" applyFont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4" fillId="7" borderId="12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/>
    </xf>
    <xf numFmtId="165" fontId="4" fillId="7" borderId="17" xfId="0" applyNumberFormat="1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/>
    </xf>
    <xf numFmtId="165" fontId="4" fillId="8" borderId="17" xfId="0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center"/>
    </xf>
    <xf numFmtId="0" fontId="4" fillId="9" borderId="15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165" fontId="4" fillId="9" borderId="17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19" xfId="0" applyFont="1" applyBorder="1" applyAlignment="1">
      <alignment vertical="center"/>
    </xf>
    <xf numFmtId="9" fontId="5" fillId="0" borderId="18" xfId="4" applyFont="1" applyFill="1" applyBorder="1" applyAlignment="1">
      <alignment horizontal="center" vertical="center"/>
    </xf>
    <xf numFmtId="0" fontId="0" fillId="0" borderId="0" xfId="0" applyFill="1"/>
    <xf numFmtId="165" fontId="4" fillId="0" borderId="0" xfId="0" applyNumberFormat="1" applyFont="1" applyFill="1" applyBorder="1" applyAlignment="1">
      <alignment horizontal="right" vertical="center"/>
    </xf>
    <xf numFmtId="165" fontId="4" fillId="0" borderId="3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 applyProtection="1">
      <alignment horizontal="center" vertical="center"/>
      <protection locked="0"/>
    </xf>
    <xf numFmtId="3" fontId="14" fillId="0" borderId="4" xfId="0" applyNumberFormat="1" applyFont="1" applyBorder="1" applyAlignment="1" applyProtection="1">
      <alignment horizontal="center" vertical="center"/>
      <protection locked="0"/>
    </xf>
    <xf numFmtId="165" fontId="13" fillId="10" borderId="3" xfId="0" applyNumberFormat="1" applyFont="1" applyFill="1" applyBorder="1" applyAlignment="1">
      <alignment horizontal="center" vertical="center"/>
    </xf>
    <xf numFmtId="164" fontId="15" fillId="0" borderId="1" xfId="0" applyNumberFormat="1" applyFont="1" applyBorder="1" applyAlignment="1" applyProtection="1">
      <alignment horizontal="center" vertical="center"/>
      <protection locked="0"/>
    </xf>
    <xf numFmtId="165" fontId="5" fillId="0" borderId="0" xfId="0" applyNumberFormat="1" applyFont="1" applyBorder="1" applyAlignment="1">
      <alignment horizontal="right" vertical="center"/>
    </xf>
    <xf numFmtId="165" fontId="5" fillId="5" borderId="0" xfId="0" applyNumberFormat="1" applyFont="1" applyFill="1" applyBorder="1" applyAlignment="1">
      <alignment horizontal="right" vertical="center"/>
    </xf>
    <xf numFmtId="9" fontId="5" fillId="0" borderId="0" xfId="4" applyFont="1" applyFill="1" applyBorder="1" applyAlignment="1">
      <alignment vertical="center"/>
    </xf>
    <xf numFmtId="165" fontId="7" fillId="0" borderId="0" xfId="0" applyNumberFormat="1" applyFont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 vertical="center"/>
    </xf>
    <xf numFmtId="9" fontId="5" fillId="0" borderId="3" xfId="4" applyFont="1" applyFill="1" applyBorder="1" applyAlignment="1">
      <alignment vertical="center"/>
    </xf>
    <xf numFmtId="165" fontId="5" fillId="0" borderId="3" xfId="0" applyNumberFormat="1" applyFont="1" applyBorder="1" applyAlignment="1">
      <alignment horizontal="right" vertical="center"/>
    </xf>
    <xf numFmtId="9" fontId="5" fillId="0" borderId="20" xfId="4" applyFont="1" applyFill="1" applyBorder="1" applyAlignment="1">
      <alignment vertical="center"/>
    </xf>
    <xf numFmtId="165" fontId="5" fillId="0" borderId="20" xfId="0" applyNumberFormat="1" applyFont="1" applyBorder="1" applyAlignment="1">
      <alignment horizontal="right" vertical="center"/>
    </xf>
    <xf numFmtId="165" fontId="5" fillId="5" borderId="20" xfId="0" applyNumberFormat="1" applyFont="1" applyFill="1" applyBorder="1" applyAlignment="1">
      <alignment horizontal="right" vertical="center"/>
    </xf>
    <xf numFmtId="165" fontId="7" fillId="0" borderId="2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center" vertical="center"/>
    </xf>
    <xf numFmtId="3" fontId="14" fillId="0" borderId="20" xfId="0" applyNumberFormat="1" applyFont="1" applyBorder="1" applyAlignment="1" applyProtection="1">
      <alignment horizontal="center" vertical="center"/>
      <protection locked="0"/>
    </xf>
    <xf numFmtId="3" fontId="5" fillId="0" borderId="20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 applyProtection="1">
      <alignment horizontal="center" vertical="center"/>
      <protection locked="0"/>
    </xf>
    <xf numFmtId="3" fontId="14" fillId="0" borderId="0" xfId="0" applyNumberFormat="1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 applyProtection="1">
      <alignment horizontal="center" vertical="center"/>
      <protection locked="0"/>
    </xf>
    <xf numFmtId="165" fontId="5" fillId="0" borderId="0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9" fontId="5" fillId="0" borderId="0" xfId="4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65" fontId="5" fillId="0" borderId="18" xfId="0" applyNumberFormat="1" applyFont="1" applyFill="1" applyBorder="1" applyAlignment="1">
      <alignment horizontal="center" vertical="center"/>
    </xf>
    <xf numFmtId="165" fontId="4" fillId="0" borderId="6" xfId="0" applyNumberFormat="1" applyFont="1" applyFill="1" applyBorder="1" applyAlignment="1">
      <alignment horizontal="center" vertical="center"/>
    </xf>
    <xf numFmtId="9" fontId="5" fillId="0" borderId="2" xfId="4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165" fontId="16" fillId="0" borderId="6" xfId="0" applyNumberFormat="1" applyFont="1" applyFill="1" applyBorder="1" applyAlignment="1">
      <alignment horizontal="right" vertical="center"/>
    </xf>
    <xf numFmtId="3" fontId="16" fillId="0" borderId="6" xfId="0" applyNumberFormat="1" applyFont="1" applyBorder="1" applyAlignment="1">
      <alignment horizontal="left" vertical="center"/>
    </xf>
    <xf numFmtId="3" fontId="5" fillId="0" borderId="21" xfId="0" applyNumberFormat="1" applyFont="1" applyBorder="1" applyAlignment="1">
      <alignment horizontal="center" vertical="center"/>
    </xf>
    <xf numFmtId="165" fontId="13" fillId="10" borderId="21" xfId="0" applyNumberFormat="1" applyFont="1" applyFill="1" applyBorder="1" applyAlignment="1">
      <alignment horizontal="center" vertical="center"/>
    </xf>
    <xf numFmtId="165" fontId="4" fillId="0" borderId="21" xfId="0" applyNumberFormat="1" applyFont="1" applyBorder="1" applyAlignment="1">
      <alignment horizontal="center" vertical="center"/>
    </xf>
    <xf numFmtId="165" fontId="13" fillId="0" borderId="21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165" fontId="5" fillId="2" borderId="25" xfId="0" applyNumberFormat="1" applyFont="1" applyFill="1" applyBorder="1" applyAlignment="1">
      <alignment horizontal="center" vertical="center"/>
    </xf>
    <xf numFmtId="9" fontId="5" fillId="2" borderId="26" xfId="4" applyFont="1" applyFill="1" applyBorder="1" applyAlignment="1">
      <alignment horizontal="center" vertical="center"/>
    </xf>
    <xf numFmtId="165" fontId="5" fillId="2" borderId="27" xfId="0" applyNumberFormat="1" applyFont="1" applyFill="1" applyBorder="1" applyAlignment="1">
      <alignment horizontal="center" vertical="center"/>
    </xf>
    <xf numFmtId="9" fontId="5" fillId="2" borderId="28" xfId="4" applyFont="1" applyFill="1" applyBorder="1" applyAlignment="1">
      <alignment horizontal="center" vertical="center"/>
    </xf>
    <xf numFmtId="165" fontId="5" fillId="0" borderId="22" xfId="0" applyNumberFormat="1" applyFont="1" applyBorder="1" applyAlignment="1">
      <alignment horizontal="center" vertical="center"/>
    </xf>
    <xf numFmtId="165" fontId="5" fillId="2" borderId="29" xfId="0" applyNumberFormat="1" applyFont="1" applyFill="1" applyBorder="1" applyAlignment="1">
      <alignment horizontal="center" vertical="center"/>
    </xf>
    <xf numFmtId="9" fontId="5" fillId="2" borderId="30" xfId="4" applyFont="1" applyFill="1" applyBorder="1" applyAlignment="1">
      <alignment horizontal="center" vertical="center"/>
    </xf>
    <xf numFmtId="165" fontId="5" fillId="2" borderId="31" xfId="0" applyNumberFormat="1" applyFont="1" applyFill="1" applyBorder="1" applyAlignment="1">
      <alignment horizontal="center" vertical="center"/>
    </xf>
    <xf numFmtId="165" fontId="5" fillId="2" borderId="26" xfId="0" applyNumberFormat="1" applyFont="1" applyFill="1" applyBorder="1" applyAlignment="1">
      <alignment horizontal="center" vertical="center"/>
    </xf>
    <xf numFmtId="165" fontId="5" fillId="2" borderId="32" xfId="0" applyNumberFormat="1" applyFont="1" applyFill="1" applyBorder="1" applyAlignment="1">
      <alignment horizontal="center" vertical="center"/>
    </xf>
    <xf numFmtId="165" fontId="5" fillId="0" borderId="18" xfId="0" applyNumberFormat="1" applyFont="1" applyBorder="1" applyAlignment="1">
      <alignment horizontal="center" vertical="center"/>
    </xf>
    <xf numFmtId="165" fontId="5" fillId="2" borderId="33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5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165" fontId="4" fillId="2" borderId="12" xfId="0" applyNumberFormat="1" applyFont="1" applyFill="1" applyBorder="1" applyAlignment="1">
      <alignment horizontal="center" vertical="center"/>
    </xf>
    <xf numFmtId="165" fontId="4" fillId="2" borderId="14" xfId="0" applyNumberFormat="1" applyFont="1" applyFill="1" applyBorder="1" applyAlignment="1">
      <alignment horizontal="center" vertical="center"/>
    </xf>
    <xf numFmtId="165" fontId="4" fillId="2" borderId="23" xfId="0" applyNumberFormat="1" applyFont="1" applyFill="1" applyBorder="1" applyAlignment="1">
      <alignment horizontal="center" vertical="center"/>
    </xf>
    <xf numFmtId="165" fontId="4" fillId="2" borderId="24" xfId="0" applyNumberFormat="1" applyFont="1" applyFill="1" applyBorder="1" applyAlignment="1">
      <alignment horizontal="center" vertical="center"/>
    </xf>
    <xf numFmtId="9" fontId="5" fillId="0" borderId="1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9" fontId="5" fillId="0" borderId="4" xfId="0" applyNumberFormat="1" applyFont="1" applyBorder="1" applyAlignment="1">
      <alignment vertical="center"/>
    </xf>
    <xf numFmtId="0" fontId="18" fillId="0" borderId="0" xfId="0" applyFont="1"/>
    <xf numFmtId="0" fontId="16" fillId="0" borderId="0" xfId="0" applyFont="1" applyAlignment="1">
      <alignment horizontal="left" vertical="center"/>
    </xf>
    <xf numFmtId="3" fontId="4" fillId="0" borderId="6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3" fontId="14" fillId="0" borderId="4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vertical="center"/>
    </xf>
    <xf numFmtId="3" fontId="14" fillId="0" borderId="0" xfId="0" applyNumberFormat="1" applyFont="1" applyBorder="1" applyAlignment="1" applyProtection="1">
      <alignment horizontal="center" vertical="center"/>
      <protection locked="0"/>
    </xf>
    <xf numFmtId="9" fontId="5" fillId="0" borderId="0" xfId="0" applyNumberFormat="1" applyFont="1" applyBorder="1" applyAlignment="1">
      <alignment vertical="center"/>
    </xf>
    <xf numFmtId="9" fontId="4" fillId="2" borderId="10" xfId="4" applyFont="1" applyFill="1" applyBorder="1" applyAlignment="1">
      <alignment horizontal="center" vertical="center"/>
    </xf>
    <xf numFmtId="9" fontId="7" fillId="2" borderId="30" xfId="4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9" fontId="5" fillId="2" borderId="38" xfId="4" applyFont="1" applyFill="1" applyBorder="1" applyAlignment="1">
      <alignment horizontal="center" vertical="center"/>
    </xf>
    <xf numFmtId="9" fontId="7" fillId="2" borderId="26" xfId="4" applyFont="1" applyFill="1" applyBorder="1" applyAlignment="1">
      <alignment horizontal="center" vertical="center"/>
    </xf>
    <xf numFmtId="165" fontId="4" fillId="0" borderId="0" xfId="0" applyNumberFormat="1" applyFont="1" applyAlignment="1">
      <alignment horizontal="right" vertic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9" fillId="9" borderId="0" xfId="0" applyFont="1" applyFill="1" applyBorder="1" applyAlignment="1">
      <alignment horizontal="center" vertical="center"/>
    </xf>
    <xf numFmtId="14" fontId="4" fillId="0" borderId="16" xfId="0" applyNumberFormat="1" applyFont="1" applyFill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0" fontId="9" fillId="8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14" fontId="12" fillId="0" borderId="8" xfId="0" applyNumberFormat="1" applyFont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7">
    <cellStyle name="Comma 2" xfId="1" xr:uid="{00000000-0005-0000-0000-000000000000}"/>
    <cellStyle name="Currency 2" xfId="2" xr:uid="{00000000-0005-0000-0000-000001000000}"/>
    <cellStyle name="Followed Hyperlink" xfId="6" builtinId="9" hidden="1"/>
    <cellStyle name="Hyperlink" xfId="5" builtinId="8" hidden="1"/>
    <cellStyle name="Normal" xfId="0" builtinId="0"/>
    <cellStyle name="Percent" xfId="4" builtinId="5"/>
    <cellStyle name="Percent 2" xfId="3" xr:uid="{00000000-0005-0000-0000-000006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102</xdr:row>
      <xdr:rowOff>114300</xdr:rowOff>
    </xdr:from>
    <xdr:to>
      <xdr:col>16</xdr:col>
      <xdr:colOff>342900</xdr:colOff>
      <xdr:row>102</xdr:row>
      <xdr:rowOff>114300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1290300" y="29057600"/>
          <a:ext cx="260350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12700</xdr:colOff>
      <xdr:row>102</xdr:row>
      <xdr:rowOff>114300</xdr:rowOff>
    </xdr:from>
    <xdr:to>
      <xdr:col>23</xdr:col>
      <xdr:colOff>279400</xdr:colOff>
      <xdr:row>102</xdr:row>
      <xdr:rowOff>114300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11861800" y="29197300"/>
          <a:ext cx="262890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12700</xdr:colOff>
      <xdr:row>102</xdr:row>
      <xdr:rowOff>114300</xdr:rowOff>
    </xdr:from>
    <xdr:to>
      <xdr:col>30</xdr:col>
      <xdr:colOff>279400</xdr:colOff>
      <xdr:row>102</xdr:row>
      <xdr:rowOff>114300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12839700" y="29197300"/>
          <a:ext cx="394970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12700</xdr:colOff>
      <xdr:row>102</xdr:row>
      <xdr:rowOff>114300</xdr:rowOff>
    </xdr:from>
    <xdr:to>
      <xdr:col>37</xdr:col>
      <xdr:colOff>279400</xdr:colOff>
      <xdr:row>102</xdr:row>
      <xdr:rowOff>114300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16814800" y="29197300"/>
          <a:ext cx="374650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12700</xdr:colOff>
      <xdr:row>102</xdr:row>
      <xdr:rowOff>114300</xdr:rowOff>
    </xdr:from>
    <xdr:to>
      <xdr:col>44</xdr:col>
      <xdr:colOff>279400</xdr:colOff>
      <xdr:row>102</xdr:row>
      <xdr:rowOff>114300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22656800" y="29197300"/>
          <a:ext cx="374650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12700</xdr:colOff>
      <xdr:row>102</xdr:row>
      <xdr:rowOff>114300</xdr:rowOff>
    </xdr:from>
    <xdr:to>
      <xdr:col>51</xdr:col>
      <xdr:colOff>279400</xdr:colOff>
      <xdr:row>102</xdr:row>
      <xdr:rowOff>114300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13817600" y="29197300"/>
          <a:ext cx="374650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  <pageSetUpPr fitToPage="1"/>
  </sheetPr>
  <dimension ref="A2:AZ145"/>
  <sheetViews>
    <sheetView tabSelected="1" workbookViewId="0">
      <pane ySplit="10" topLeftCell="A80" activePane="bottomLeft" state="frozen"/>
      <selection activeCell="D1" sqref="D1"/>
      <selection pane="bottomLeft" activeCell="E95" sqref="E95"/>
    </sheetView>
  </sheetViews>
  <sheetFormatPr baseColWidth="10" defaultColWidth="11" defaultRowHeight="16" x14ac:dyDescent="0.2"/>
  <cols>
    <col min="1" max="1" width="2.83203125" customWidth="1"/>
    <col min="2" max="2" width="47.6640625" customWidth="1"/>
    <col min="3" max="3" width="10.83203125" customWidth="1"/>
    <col min="4" max="4" width="4" customWidth="1"/>
    <col min="5" max="5" width="13.33203125" customWidth="1"/>
    <col min="6" max="6" width="6.1640625" customWidth="1"/>
    <col min="7" max="7" width="13.83203125" customWidth="1"/>
    <col min="8" max="8" width="13.33203125" customWidth="1"/>
    <col min="9" max="9" width="9.83203125" customWidth="1"/>
    <col min="10" max="10" width="13.5" customWidth="1"/>
    <col min="11" max="11" width="12.83203125" hidden="1" customWidth="1"/>
    <col min="12" max="12" width="4.83203125" hidden="1" customWidth="1"/>
    <col min="13" max="13" width="8.83203125" hidden="1" customWidth="1"/>
    <col min="14" max="14" width="10.83203125" hidden="1" customWidth="1"/>
    <col min="15" max="15" width="1.83203125" hidden="1" customWidth="1"/>
    <col min="16" max="16" width="9.1640625" hidden="1" customWidth="1"/>
    <col min="17" max="17" width="12.1640625" hidden="1" customWidth="1"/>
    <col min="18" max="18" width="4.83203125" hidden="1" customWidth="1"/>
    <col min="19" max="19" width="11.33203125" hidden="1" customWidth="1"/>
    <col min="20" max="20" width="11.5" hidden="1" customWidth="1"/>
    <col min="21" max="21" width="12.33203125" hidden="1" customWidth="1"/>
    <col min="22" max="22" width="1.83203125" hidden="1" customWidth="1"/>
    <col min="23" max="23" width="9.1640625" hidden="1" customWidth="1"/>
    <col min="24" max="24" width="13.6640625" hidden="1" customWidth="1"/>
    <col min="25" max="25" width="4.83203125" hidden="1" customWidth="1"/>
    <col min="26" max="26" width="11.5" hidden="1" customWidth="1"/>
    <col min="27" max="27" width="11.1640625" hidden="1" customWidth="1"/>
    <col min="28" max="28" width="12" hidden="1" customWidth="1"/>
    <col min="29" max="29" width="1.83203125" hidden="1" customWidth="1"/>
    <col min="30" max="30" width="9.1640625" hidden="1" customWidth="1"/>
    <col min="31" max="31" width="13.6640625" hidden="1" customWidth="1"/>
    <col min="32" max="32" width="4.83203125" hidden="1" customWidth="1"/>
    <col min="33" max="33" width="11.5" hidden="1" customWidth="1"/>
    <col min="34" max="34" width="11.1640625" hidden="1" customWidth="1"/>
    <col min="35" max="35" width="12" hidden="1" customWidth="1"/>
    <col min="36" max="36" width="1.83203125" hidden="1" customWidth="1"/>
    <col min="37" max="37" width="9.1640625" hidden="1" customWidth="1"/>
    <col min="38" max="38" width="13.6640625" hidden="1" customWidth="1"/>
    <col min="39" max="39" width="4.83203125" hidden="1" customWidth="1"/>
    <col min="40" max="40" width="11.5" hidden="1" customWidth="1"/>
    <col min="41" max="41" width="11.1640625" hidden="1" customWidth="1"/>
    <col min="42" max="42" width="12" hidden="1" customWidth="1"/>
    <col min="43" max="43" width="1.83203125" hidden="1" customWidth="1"/>
    <col min="44" max="44" width="9.1640625" hidden="1" customWidth="1"/>
    <col min="45" max="45" width="13.6640625" hidden="1" customWidth="1"/>
    <col min="46" max="46" width="4.83203125" hidden="1" customWidth="1"/>
    <col min="47" max="47" width="11.5" hidden="1" customWidth="1"/>
    <col min="48" max="48" width="11.1640625" hidden="1" customWidth="1"/>
    <col min="49" max="49" width="12" hidden="1" customWidth="1"/>
    <col min="50" max="50" width="1.83203125" hidden="1" customWidth="1"/>
    <col min="51" max="51" width="9.1640625" hidden="1" customWidth="1"/>
    <col min="52" max="52" width="13.6640625" hidden="1" customWidth="1"/>
    <col min="53" max="53" width="10.83203125" customWidth="1"/>
  </cols>
  <sheetData>
    <row r="2" spans="1:52" s="188" customFormat="1" ht="26" x14ac:dyDescent="0.3">
      <c r="B2" s="188" t="s">
        <v>51</v>
      </c>
    </row>
    <row r="4" spans="1:52" x14ac:dyDescent="0.2">
      <c r="B4" s="191" t="s">
        <v>0</v>
      </c>
      <c r="C4" s="7"/>
      <c r="D4" s="7"/>
      <c r="E4" s="7"/>
      <c r="F4" s="7"/>
      <c r="G4" s="7"/>
      <c r="H4" s="7"/>
    </row>
    <row r="5" spans="1:52" x14ac:dyDescent="0.2">
      <c r="B5" s="192" t="s">
        <v>53</v>
      </c>
      <c r="C5" s="7"/>
      <c r="D5" s="7"/>
      <c r="E5" s="7"/>
      <c r="F5" s="7"/>
      <c r="G5" s="7"/>
      <c r="H5" s="2"/>
      <c r="I5" s="2"/>
      <c r="J5" s="39"/>
      <c r="K5" s="39"/>
      <c r="M5" s="18"/>
      <c r="N5" s="18"/>
      <c r="O5" s="18"/>
      <c r="P5" s="18"/>
      <c r="S5" s="18" t="s">
        <v>34</v>
      </c>
      <c r="T5" s="18"/>
      <c r="U5" s="18"/>
      <c r="V5" s="18"/>
      <c r="W5" s="18"/>
      <c r="Z5" s="18"/>
      <c r="AA5" s="18"/>
      <c r="AB5" s="18"/>
      <c r="AC5" s="18"/>
      <c r="AD5" s="18"/>
      <c r="AH5" s="18"/>
      <c r="AI5" s="18"/>
      <c r="AJ5" s="18"/>
      <c r="AK5" s="18"/>
      <c r="AN5" s="18"/>
      <c r="AO5" s="18"/>
      <c r="AP5" s="18"/>
      <c r="AQ5" s="18"/>
      <c r="AR5" s="18"/>
      <c r="AU5" s="18"/>
      <c r="AV5" s="18"/>
      <c r="AW5" s="18"/>
      <c r="AX5" s="18"/>
      <c r="AY5" s="18"/>
    </row>
    <row r="6" spans="1:52" ht="17" thickBot="1" x14ac:dyDescent="0.25">
      <c r="B6" s="191" t="s">
        <v>54</v>
      </c>
      <c r="C6" s="7"/>
      <c r="D6" s="7"/>
      <c r="E6" s="7"/>
      <c r="F6" s="7"/>
      <c r="G6" s="7"/>
      <c r="H6" s="7"/>
      <c r="I6" s="18"/>
      <c r="J6" s="18"/>
      <c r="K6" s="18"/>
      <c r="M6" s="70"/>
      <c r="N6" s="70"/>
      <c r="O6" s="70"/>
      <c r="P6" s="70"/>
      <c r="Q6" s="80"/>
      <c r="S6" s="18"/>
      <c r="T6" s="18"/>
      <c r="U6" s="18"/>
      <c r="V6" s="18"/>
      <c r="W6" s="18"/>
      <c r="Z6" s="18"/>
      <c r="AA6" s="18"/>
      <c r="AB6" s="18"/>
      <c r="AC6" s="18"/>
      <c r="AD6" s="18"/>
      <c r="AG6" s="18"/>
      <c r="AH6" s="18"/>
      <c r="AI6" s="18"/>
      <c r="AJ6" s="18"/>
      <c r="AK6" s="18"/>
      <c r="AN6" s="18"/>
      <c r="AO6" s="18"/>
      <c r="AP6" s="18"/>
      <c r="AQ6" s="18"/>
      <c r="AR6" s="18"/>
      <c r="AU6" s="18"/>
      <c r="AV6" s="18"/>
      <c r="AW6" s="18"/>
      <c r="AX6" s="18"/>
      <c r="AY6" s="18"/>
    </row>
    <row r="7" spans="1:52" ht="17" thickBot="1" x14ac:dyDescent="0.25">
      <c r="H7" s="217" t="s">
        <v>55</v>
      </c>
      <c r="I7" s="217"/>
      <c r="J7" s="18"/>
      <c r="K7" s="18"/>
      <c r="M7" s="70"/>
      <c r="N7" s="213" t="s">
        <v>22</v>
      </c>
      <c r="O7" s="214"/>
      <c r="P7" s="215"/>
      <c r="Q7" s="80"/>
      <c r="S7" s="216" t="s">
        <v>25</v>
      </c>
      <c r="T7" s="216"/>
      <c r="U7" s="216"/>
      <c r="V7" s="216"/>
      <c r="W7" s="216"/>
      <c r="X7" s="216"/>
      <c r="Z7" s="211" t="s">
        <v>26</v>
      </c>
      <c r="AA7" s="211"/>
      <c r="AB7" s="211"/>
      <c r="AC7" s="211"/>
      <c r="AD7" s="211"/>
      <c r="AE7" s="211"/>
      <c r="AG7" s="209" t="s">
        <v>31</v>
      </c>
      <c r="AH7" s="209"/>
      <c r="AI7" s="209"/>
      <c r="AJ7" s="209"/>
      <c r="AK7" s="209"/>
      <c r="AL7" s="209"/>
      <c r="AN7" s="210" t="s">
        <v>32</v>
      </c>
      <c r="AO7" s="210"/>
      <c r="AP7" s="210"/>
      <c r="AQ7" s="210"/>
      <c r="AR7" s="210"/>
      <c r="AS7" s="210"/>
      <c r="AU7" s="206" t="s">
        <v>33</v>
      </c>
      <c r="AV7" s="206"/>
      <c r="AW7" s="206"/>
      <c r="AX7" s="206"/>
      <c r="AY7" s="206"/>
      <c r="AZ7" s="206"/>
    </row>
    <row r="8" spans="1:52" ht="17" thickBot="1" x14ac:dyDescent="0.25">
      <c r="H8" s="18"/>
      <c r="I8" s="18"/>
      <c r="J8" s="18"/>
      <c r="K8" s="18"/>
      <c r="M8" s="70"/>
      <c r="N8" s="212"/>
      <c r="O8" s="212"/>
      <c r="P8" s="212"/>
      <c r="Q8" s="80"/>
      <c r="S8" s="207"/>
      <c r="T8" s="207"/>
      <c r="U8" s="207"/>
      <c r="V8" s="207"/>
      <c r="W8" s="207"/>
      <c r="X8" s="207"/>
      <c r="Z8" s="207"/>
      <c r="AA8" s="207"/>
      <c r="AB8" s="207"/>
      <c r="AC8" s="207"/>
      <c r="AD8" s="207"/>
      <c r="AE8" s="207"/>
      <c r="AG8" s="207"/>
      <c r="AH8" s="207"/>
      <c r="AI8" s="207"/>
      <c r="AJ8" s="207"/>
      <c r="AK8" s="207"/>
      <c r="AL8" s="207"/>
      <c r="AN8" s="207"/>
      <c r="AO8" s="207"/>
      <c r="AP8" s="207"/>
      <c r="AQ8" s="207"/>
      <c r="AR8" s="207"/>
      <c r="AS8" s="207"/>
      <c r="AU8" s="207"/>
      <c r="AV8" s="207"/>
      <c r="AW8" s="207"/>
      <c r="AX8" s="207"/>
      <c r="AY8" s="207"/>
      <c r="AZ8" s="207"/>
    </row>
    <row r="9" spans="1:52" x14ac:dyDescent="0.2">
      <c r="A9" s="1"/>
      <c r="B9" s="2"/>
      <c r="C9" s="3"/>
      <c r="D9" s="4"/>
      <c r="E9" s="5"/>
      <c r="F9" s="4"/>
      <c r="G9" s="6"/>
      <c r="H9" s="181" t="s">
        <v>49</v>
      </c>
      <c r="I9" s="182" t="s">
        <v>17</v>
      </c>
      <c r="J9" s="18"/>
      <c r="K9" s="18"/>
      <c r="M9" s="47" t="s">
        <v>17</v>
      </c>
      <c r="N9" s="48" t="s">
        <v>23</v>
      </c>
      <c r="O9" s="65"/>
      <c r="P9" s="48" t="s">
        <v>21</v>
      </c>
      <c r="Q9" s="49" t="s">
        <v>19</v>
      </c>
      <c r="S9" s="72" t="s">
        <v>27</v>
      </c>
      <c r="T9" s="73" t="s">
        <v>29</v>
      </c>
      <c r="U9" s="98" t="s">
        <v>23</v>
      </c>
      <c r="V9" s="65"/>
      <c r="W9" s="73" t="s">
        <v>21</v>
      </c>
      <c r="X9" s="76" t="s">
        <v>19</v>
      </c>
      <c r="Z9" s="92" t="s">
        <v>27</v>
      </c>
      <c r="AA9" s="93" t="s">
        <v>30</v>
      </c>
      <c r="AB9" s="100" t="s">
        <v>23</v>
      </c>
      <c r="AC9" s="65"/>
      <c r="AD9" s="93" t="s">
        <v>21</v>
      </c>
      <c r="AE9" s="96" t="s">
        <v>19</v>
      </c>
      <c r="AG9" s="102" t="s">
        <v>27</v>
      </c>
      <c r="AH9" s="103" t="s">
        <v>30</v>
      </c>
      <c r="AI9" s="104" t="s">
        <v>23</v>
      </c>
      <c r="AJ9" s="65"/>
      <c r="AK9" s="103" t="s">
        <v>21</v>
      </c>
      <c r="AL9" s="108" t="s">
        <v>19</v>
      </c>
      <c r="AN9" s="47" t="s">
        <v>27</v>
      </c>
      <c r="AO9" s="48" t="s">
        <v>30</v>
      </c>
      <c r="AP9" s="110" t="s">
        <v>23</v>
      </c>
      <c r="AQ9" s="65"/>
      <c r="AR9" s="48" t="s">
        <v>21</v>
      </c>
      <c r="AS9" s="49" t="s">
        <v>19</v>
      </c>
      <c r="AU9" s="112" t="s">
        <v>27</v>
      </c>
      <c r="AV9" s="113" t="s">
        <v>30</v>
      </c>
      <c r="AW9" s="114" t="s">
        <v>23</v>
      </c>
      <c r="AX9" s="113"/>
      <c r="AY9" s="113" t="s">
        <v>21</v>
      </c>
      <c r="AZ9" s="115" t="s">
        <v>19</v>
      </c>
    </row>
    <row r="10" spans="1:52" ht="17" thickBot="1" x14ac:dyDescent="0.25">
      <c r="A10" s="1"/>
      <c r="B10" s="189" t="s">
        <v>39</v>
      </c>
      <c r="C10" s="3" t="s">
        <v>2</v>
      </c>
      <c r="D10" s="4"/>
      <c r="E10" s="5" t="s">
        <v>3</v>
      </c>
      <c r="F10" s="4"/>
      <c r="G10" s="6" t="s">
        <v>4</v>
      </c>
      <c r="H10" s="183" t="s">
        <v>15</v>
      </c>
      <c r="I10" s="184" t="s">
        <v>48</v>
      </c>
      <c r="J10" s="6" t="s">
        <v>16</v>
      </c>
      <c r="K10" s="6"/>
      <c r="M10" s="50" t="s">
        <v>18</v>
      </c>
      <c r="N10" s="51" t="s">
        <v>24</v>
      </c>
      <c r="O10" s="66"/>
      <c r="P10" s="51" t="s">
        <v>17</v>
      </c>
      <c r="Q10" s="52" t="s">
        <v>20</v>
      </c>
      <c r="S10" s="74" t="s">
        <v>28</v>
      </c>
      <c r="T10" s="75" t="s">
        <v>28</v>
      </c>
      <c r="U10" s="99" t="s">
        <v>24</v>
      </c>
      <c r="V10" s="66"/>
      <c r="W10" s="75" t="s">
        <v>17</v>
      </c>
      <c r="X10" s="77" t="s">
        <v>20</v>
      </c>
      <c r="Z10" s="94" t="s">
        <v>28</v>
      </c>
      <c r="AA10" s="95" t="s">
        <v>28</v>
      </c>
      <c r="AB10" s="101" t="s">
        <v>24</v>
      </c>
      <c r="AC10" s="66"/>
      <c r="AD10" s="95" t="s">
        <v>17</v>
      </c>
      <c r="AE10" s="97" t="s">
        <v>20</v>
      </c>
      <c r="AG10" s="105" t="s">
        <v>28</v>
      </c>
      <c r="AH10" s="106" t="s">
        <v>28</v>
      </c>
      <c r="AI10" s="107" t="s">
        <v>24</v>
      </c>
      <c r="AJ10" s="66"/>
      <c r="AK10" s="106" t="s">
        <v>17</v>
      </c>
      <c r="AL10" s="109" t="s">
        <v>20</v>
      </c>
      <c r="AN10" s="50" t="s">
        <v>28</v>
      </c>
      <c r="AO10" s="51" t="s">
        <v>28</v>
      </c>
      <c r="AP10" s="111" t="s">
        <v>24</v>
      </c>
      <c r="AQ10" s="66"/>
      <c r="AR10" s="51" t="s">
        <v>17</v>
      </c>
      <c r="AS10" s="52" t="s">
        <v>20</v>
      </c>
      <c r="AU10" s="116" t="s">
        <v>28</v>
      </c>
      <c r="AV10" s="117" t="s">
        <v>28</v>
      </c>
      <c r="AW10" s="118" t="s">
        <v>24</v>
      </c>
      <c r="AX10" s="117"/>
      <c r="AY10" s="117" t="s">
        <v>17</v>
      </c>
      <c r="AZ10" s="119" t="s">
        <v>20</v>
      </c>
    </row>
    <row r="11" spans="1:52" x14ac:dyDescent="0.2">
      <c r="A11" s="1"/>
      <c r="B11" s="1"/>
      <c r="C11" s="4"/>
      <c r="D11" s="4"/>
      <c r="E11" s="8"/>
      <c r="F11" s="4"/>
      <c r="G11" s="9"/>
      <c r="H11" s="164"/>
      <c r="I11" s="165"/>
      <c r="J11" s="18"/>
      <c r="K11" s="18"/>
      <c r="M11" s="70"/>
      <c r="N11" s="70"/>
      <c r="O11" s="70"/>
      <c r="P11" s="70"/>
      <c r="Q11" s="80"/>
      <c r="S11" s="18"/>
      <c r="T11" s="18"/>
      <c r="U11" s="18"/>
      <c r="V11" s="18"/>
      <c r="W11" s="18"/>
      <c r="Z11" s="18"/>
      <c r="AA11" s="18"/>
      <c r="AB11" s="18"/>
      <c r="AC11" s="18"/>
      <c r="AD11" s="18"/>
      <c r="AG11" s="18"/>
      <c r="AH11" s="18"/>
      <c r="AI11" s="18"/>
      <c r="AJ11" s="18"/>
      <c r="AK11" s="18"/>
      <c r="AN11" s="18"/>
      <c r="AO11" s="18"/>
      <c r="AP11" s="18"/>
      <c r="AQ11" s="18"/>
      <c r="AR11" s="18"/>
      <c r="AU11" s="18"/>
      <c r="AV11" s="18"/>
      <c r="AW11" s="18"/>
      <c r="AX11" s="18"/>
      <c r="AY11" s="18"/>
    </row>
    <row r="12" spans="1:52" s="123" customFormat="1" x14ac:dyDescent="0.2">
      <c r="A12" s="1">
        <v>1</v>
      </c>
      <c r="B12" s="1" t="s">
        <v>36</v>
      </c>
      <c r="C12" s="10">
        <v>656</v>
      </c>
      <c r="D12" s="11" t="s">
        <v>5</v>
      </c>
      <c r="E12" s="12">
        <v>8.6</v>
      </c>
      <c r="F12" s="11" t="s">
        <v>5</v>
      </c>
      <c r="G12" s="34">
        <f>+E12*C12</f>
        <v>5641.5999999999995</v>
      </c>
      <c r="H12" s="166">
        <v>5642</v>
      </c>
      <c r="I12" s="167">
        <f t="shared" ref="I12:I24" si="0">H12/G12</f>
        <v>1.0000709018718095</v>
      </c>
      <c r="J12" s="128">
        <f>G12-H12</f>
        <v>-0.4000000000005457</v>
      </c>
      <c r="K12" s="122">
        <v>1</v>
      </c>
      <c r="M12" s="69">
        <v>0</v>
      </c>
      <c r="N12" s="55">
        <f>J12*M12</f>
        <v>0</v>
      </c>
      <c r="O12" s="67"/>
      <c r="P12" s="69">
        <f>K12-M12</f>
        <v>1</v>
      </c>
      <c r="Q12" s="56">
        <f>J12-N12</f>
        <v>-0.4000000000005457</v>
      </c>
      <c r="S12" s="69">
        <v>0</v>
      </c>
      <c r="T12" s="69">
        <f>S12-M12</f>
        <v>0</v>
      </c>
      <c r="U12" s="55">
        <f>T12*J12</f>
        <v>0</v>
      </c>
      <c r="V12" s="67"/>
      <c r="W12" s="69">
        <f>K12-M12-T12</f>
        <v>1</v>
      </c>
      <c r="X12" s="56">
        <f>J12-N12-U12</f>
        <v>-0.4000000000005457</v>
      </c>
      <c r="Y12" s="124"/>
      <c r="Z12" s="69">
        <v>0</v>
      </c>
      <c r="AA12" s="69">
        <f>Z12-S12</f>
        <v>0</v>
      </c>
      <c r="AB12" s="55">
        <f>J12*AA12</f>
        <v>0</v>
      </c>
      <c r="AC12" s="67"/>
      <c r="AD12" s="69">
        <f>K12-M12-T12-AA12</f>
        <v>1</v>
      </c>
      <c r="AE12" s="56">
        <f>J12-N12-U12-AB12</f>
        <v>-0.4000000000005457</v>
      </c>
      <c r="AG12" s="69">
        <v>0</v>
      </c>
      <c r="AH12" s="69">
        <f>AG12-Z12</f>
        <v>0</v>
      </c>
      <c r="AI12" s="55">
        <f>J12*AH12</f>
        <v>0</v>
      </c>
      <c r="AJ12" s="67"/>
      <c r="AK12" s="69">
        <f>K12-M12-T12-AA12-AH12</f>
        <v>1</v>
      </c>
      <c r="AL12" s="56">
        <f>Q12-U12-AB12-AI12</f>
        <v>-0.4000000000005457</v>
      </c>
      <c r="AN12" s="69">
        <v>0</v>
      </c>
      <c r="AO12" s="69">
        <f>AN12-AG12</f>
        <v>0</v>
      </c>
      <c r="AP12" s="55">
        <f>J12*AO12</f>
        <v>0</v>
      </c>
      <c r="AQ12" s="67"/>
      <c r="AR12" s="69">
        <f>K12-M12-T12-AA12-AH12-AO12</f>
        <v>1</v>
      </c>
      <c r="AS12" s="56">
        <f>X12-AB12-AI12-AP12</f>
        <v>-0.4000000000005457</v>
      </c>
      <c r="AU12" s="69">
        <v>0</v>
      </c>
      <c r="AV12" s="69">
        <f>AU12-AN12</f>
        <v>0</v>
      </c>
      <c r="AW12" s="55">
        <f>IK12*AV12</f>
        <v>0</v>
      </c>
      <c r="AX12" s="67"/>
      <c r="AY12" s="69">
        <f>K12-M12-T12-AA12-AH12-AO12-AV12</f>
        <v>1</v>
      </c>
      <c r="AZ12" s="56">
        <f>AE12-AI12-AP12-AW12</f>
        <v>-0.4000000000005457</v>
      </c>
    </row>
    <row r="13" spans="1:52" x14ac:dyDescent="0.2">
      <c r="A13" s="1"/>
      <c r="B13" s="1"/>
      <c r="C13" s="21"/>
      <c r="D13" s="14"/>
      <c r="E13" s="22"/>
      <c r="F13" s="14"/>
      <c r="G13" s="34"/>
      <c r="H13" s="166"/>
      <c r="I13" s="167"/>
      <c r="J13" s="125"/>
      <c r="K13" s="153"/>
      <c r="M13" s="54"/>
      <c r="N13" s="41"/>
      <c r="O13" s="68"/>
      <c r="P13" s="41"/>
      <c r="Q13" s="57"/>
      <c r="S13" s="54"/>
      <c r="T13" s="54"/>
      <c r="U13" s="42"/>
      <c r="V13" s="68"/>
      <c r="W13" s="41"/>
      <c r="X13" s="63"/>
      <c r="Z13" s="54"/>
      <c r="AA13" s="54"/>
      <c r="AB13" s="42"/>
      <c r="AC13" s="68"/>
      <c r="AD13" s="41"/>
      <c r="AE13" s="63"/>
      <c r="AG13" s="54"/>
      <c r="AH13" s="54"/>
      <c r="AI13" s="41"/>
      <c r="AJ13" s="68"/>
      <c r="AK13" s="41"/>
      <c r="AL13" s="57"/>
      <c r="AN13" s="54"/>
      <c r="AO13" s="54"/>
      <c r="AP13" s="41"/>
      <c r="AQ13" s="68"/>
      <c r="AR13" s="41"/>
      <c r="AS13" s="57"/>
      <c r="AU13" s="54"/>
      <c r="AV13" s="54"/>
      <c r="AW13" s="41"/>
      <c r="AX13" s="68"/>
      <c r="AY13" s="69"/>
      <c r="AZ13" s="57"/>
    </row>
    <row r="14" spans="1:52" x14ac:dyDescent="0.2">
      <c r="A14" s="1">
        <v>2</v>
      </c>
      <c r="B14" s="1" t="s">
        <v>37</v>
      </c>
      <c r="C14" s="10">
        <v>656</v>
      </c>
      <c r="D14" s="11" t="s">
        <v>5</v>
      </c>
      <c r="E14" s="12">
        <v>7.2</v>
      </c>
      <c r="F14" s="11" t="s">
        <v>5</v>
      </c>
      <c r="G14" s="34">
        <f>+E14*C14</f>
        <v>4723.2</v>
      </c>
      <c r="H14" s="166">
        <v>4723</v>
      </c>
      <c r="I14" s="167">
        <f>H14/G14</f>
        <v>0.99995765582655827</v>
      </c>
      <c r="J14" s="128">
        <f>G14-H14</f>
        <v>0.1999999999998181</v>
      </c>
      <c r="K14" s="122">
        <v>1</v>
      </c>
      <c r="M14" s="69">
        <v>0</v>
      </c>
      <c r="N14" s="55">
        <f>J14*M14</f>
        <v>0</v>
      </c>
      <c r="O14" s="67"/>
      <c r="P14" s="69">
        <f>K14-M14</f>
        <v>1</v>
      </c>
      <c r="Q14" s="56">
        <f>J14-N14</f>
        <v>0.1999999999998181</v>
      </c>
      <c r="S14" s="69">
        <v>0</v>
      </c>
      <c r="T14" s="69">
        <f>S14-M14</f>
        <v>0</v>
      </c>
      <c r="U14" s="53">
        <f>T14*J14</f>
        <v>0</v>
      </c>
      <c r="V14" s="67"/>
      <c r="W14" s="69">
        <f>K14-M14-T14</f>
        <v>1</v>
      </c>
      <c r="X14" s="56">
        <f>J14-N14-U14</f>
        <v>0.1999999999998181</v>
      </c>
      <c r="Y14" s="82"/>
      <c r="Z14" s="69">
        <v>0</v>
      </c>
      <c r="AA14" s="69">
        <f>Z14-S14</f>
        <v>0</v>
      </c>
      <c r="AB14" s="53">
        <f>J14*AA14</f>
        <v>0</v>
      </c>
      <c r="AC14" s="67"/>
      <c r="AD14" s="69">
        <f>K14-M14-T14-AA14</f>
        <v>1</v>
      </c>
      <c r="AE14" s="56">
        <f>J14-N14-U14-AB14</f>
        <v>0.1999999999998181</v>
      </c>
      <c r="AG14" s="69">
        <v>0</v>
      </c>
      <c r="AH14" s="69">
        <f>AG14-Z14</f>
        <v>0</v>
      </c>
      <c r="AI14" s="55">
        <f>J14*AH14</f>
        <v>0</v>
      </c>
      <c r="AJ14" s="67"/>
      <c r="AK14" s="69">
        <f>K14-M14-T14-AA14-AH14</f>
        <v>1</v>
      </c>
      <c r="AL14" s="56">
        <f>Q14-U14-AB14-AI14</f>
        <v>0.1999999999998181</v>
      </c>
      <c r="AN14" s="69">
        <v>0</v>
      </c>
      <c r="AO14" s="69">
        <f>AN14-AG14</f>
        <v>0</v>
      </c>
      <c r="AP14" s="55">
        <f>J14*AO14</f>
        <v>0</v>
      </c>
      <c r="AQ14" s="67"/>
      <c r="AR14" s="69">
        <f>K14-M14-T14-AA14-AH14-AO14</f>
        <v>1</v>
      </c>
      <c r="AS14" s="56">
        <f>J14-N14-U14-AB14-AI14-AP14</f>
        <v>0.1999999999998181</v>
      </c>
      <c r="AU14" s="69">
        <v>0</v>
      </c>
      <c r="AV14" s="69">
        <f>AU14-AN14</f>
        <v>0</v>
      </c>
      <c r="AW14" s="55">
        <f>J14*AV14</f>
        <v>0</v>
      </c>
      <c r="AX14" s="67"/>
      <c r="AY14" s="69">
        <f>K14-M14-T14-AA14-AH14-AO14-AV14</f>
        <v>1</v>
      </c>
      <c r="AZ14" s="56">
        <f>J14-N14-U14-AB14-AI14-AP14-AW14</f>
        <v>0.1999999999998181</v>
      </c>
    </row>
    <row r="15" spans="1:52" x14ac:dyDescent="0.2">
      <c r="A15" s="1"/>
      <c r="B15" s="1"/>
      <c r="C15" s="21"/>
      <c r="D15" s="14"/>
      <c r="E15" s="22"/>
      <c r="F15" s="14"/>
      <c r="G15" s="34"/>
      <c r="H15" s="166"/>
      <c r="I15" s="167"/>
      <c r="J15" s="125"/>
      <c r="K15" s="153"/>
      <c r="M15" s="54"/>
      <c r="N15" s="41"/>
      <c r="O15" s="68"/>
      <c r="P15" s="41"/>
      <c r="Q15" s="57"/>
      <c r="S15" s="54"/>
      <c r="T15" s="54"/>
      <c r="U15" s="42"/>
      <c r="V15" s="68"/>
      <c r="W15" s="41"/>
      <c r="X15" s="63"/>
      <c r="Z15" s="54"/>
      <c r="AA15" s="54"/>
      <c r="AB15" s="42"/>
      <c r="AC15" s="68"/>
      <c r="AD15" s="41"/>
      <c r="AE15" s="63"/>
      <c r="AG15" s="54"/>
      <c r="AH15" s="54"/>
      <c r="AI15" s="41"/>
      <c r="AJ15" s="68"/>
      <c r="AK15" s="69"/>
      <c r="AL15" s="57"/>
      <c r="AN15" s="54"/>
      <c r="AO15" s="54"/>
      <c r="AP15" s="41"/>
      <c r="AQ15" s="68"/>
      <c r="AR15" s="41"/>
      <c r="AS15" s="57"/>
      <c r="AU15" s="54"/>
      <c r="AV15" s="54"/>
      <c r="AW15" s="41"/>
      <c r="AX15" s="68"/>
      <c r="AY15" s="69"/>
      <c r="AZ15" s="57"/>
    </row>
    <row r="16" spans="1:52" s="123" customFormat="1" x14ac:dyDescent="0.2">
      <c r="A16" s="1">
        <v>3</v>
      </c>
      <c r="B16" s="1" t="s">
        <v>38</v>
      </c>
      <c r="C16" s="193">
        <v>1715</v>
      </c>
      <c r="D16" s="14" t="s">
        <v>56</v>
      </c>
      <c r="E16" s="15">
        <v>16.18</v>
      </c>
      <c r="F16" s="14" t="s">
        <v>56</v>
      </c>
      <c r="G16" s="34">
        <f>+E16*C16</f>
        <v>27748.7</v>
      </c>
      <c r="H16" s="166">
        <v>27749</v>
      </c>
      <c r="I16" s="167">
        <f t="shared" si="0"/>
        <v>1.000010811317287</v>
      </c>
      <c r="J16" s="128">
        <f>G16-H16</f>
        <v>-0.2999999999992724</v>
      </c>
      <c r="K16" s="122">
        <v>1</v>
      </c>
      <c r="M16" s="69">
        <v>0</v>
      </c>
      <c r="N16" s="55">
        <f>J16*M16</f>
        <v>0</v>
      </c>
      <c r="O16" s="67"/>
      <c r="P16" s="69">
        <f>K16-M16</f>
        <v>1</v>
      </c>
      <c r="Q16" s="56">
        <f>J16-N16</f>
        <v>-0.2999999999992724</v>
      </c>
      <c r="S16" s="69">
        <v>0</v>
      </c>
      <c r="T16" s="69">
        <f>S16-M16</f>
        <v>0</v>
      </c>
      <c r="U16" s="55">
        <f>T16*J16</f>
        <v>0</v>
      </c>
      <c r="V16" s="67"/>
      <c r="W16" s="69">
        <f>K16-M16-T16</f>
        <v>1</v>
      </c>
      <c r="X16" s="56">
        <f>J16-N16-U16</f>
        <v>-0.2999999999992724</v>
      </c>
      <c r="Y16" s="124"/>
      <c r="Z16" s="69">
        <v>0</v>
      </c>
      <c r="AA16" s="69">
        <f>Z16-S16</f>
        <v>0</v>
      </c>
      <c r="AB16" s="55">
        <f>J16*AA16</f>
        <v>0</v>
      </c>
      <c r="AC16" s="67"/>
      <c r="AD16" s="69">
        <f>K16-M16-T16-AA16</f>
        <v>1</v>
      </c>
      <c r="AE16" s="56">
        <f>J16-N16-U16-AB16</f>
        <v>-0.2999999999992724</v>
      </c>
      <c r="AG16" s="69">
        <v>0</v>
      </c>
      <c r="AH16" s="69">
        <f>AG16-Z16</f>
        <v>0</v>
      </c>
      <c r="AI16" s="55">
        <f>J16*AH16</f>
        <v>0</v>
      </c>
      <c r="AJ16" s="67"/>
      <c r="AK16" s="69">
        <f>K16-M16-T16-AA16-AH16</f>
        <v>1</v>
      </c>
      <c r="AL16" s="56">
        <f>Q16-U16-AB16-AI16</f>
        <v>-0.2999999999992724</v>
      </c>
      <c r="AN16" s="69">
        <v>0</v>
      </c>
      <c r="AO16" s="69">
        <f>AN16-AG16</f>
        <v>0</v>
      </c>
      <c r="AP16" s="55">
        <f>J16*AO16</f>
        <v>0</v>
      </c>
      <c r="AQ16" s="67"/>
      <c r="AR16" s="69">
        <f>K16-M16-T16-AA16-AH16-AO16</f>
        <v>1</v>
      </c>
      <c r="AS16" s="56">
        <f>X16-AB16-AI16-AP16</f>
        <v>-0.2999999999992724</v>
      </c>
      <c r="AU16" s="69">
        <v>0</v>
      </c>
      <c r="AV16" s="69">
        <f>AU16-AN16</f>
        <v>0</v>
      </c>
      <c r="AW16" s="55">
        <f>R16*AV16</f>
        <v>0</v>
      </c>
      <c r="AX16" s="67"/>
      <c r="AY16" s="69">
        <f>K16-M16-T16-AA16-AH16-AO16-AV16</f>
        <v>1</v>
      </c>
      <c r="AZ16" s="56">
        <f>AE16-AI16-AP16-AW16</f>
        <v>-0.2999999999992724</v>
      </c>
    </row>
    <row r="17" spans="1:52" x14ac:dyDescent="0.2">
      <c r="A17" s="1"/>
      <c r="B17" s="1"/>
      <c r="C17" s="127"/>
      <c r="D17" s="14"/>
      <c r="E17" s="22"/>
      <c r="F17" s="14"/>
      <c r="G17" s="34"/>
      <c r="H17" s="166"/>
      <c r="I17" s="167"/>
      <c r="J17" s="125"/>
      <c r="K17" s="153"/>
      <c r="M17" s="54"/>
      <c r="N17" s="41"/>
      <c r="O17" s="68"/>
      <c r="P17" s="41"/>
      <c r="Q17" s="57"/>
      <c r="S17" s="54"/>
      <c r="T17" s="54"/>
      <c r="U17" s="42"/>
      <c r="V17" s="68"/>
      <c r="W17" s="41"/>
      <c r="X17" s="63"/>
      <c r="Z17" s="54"/>
      <c r="AA17" s="54"/>
      <c r="AB17" s="42"/>
      <c r="AC17" s="68"/>
      <c r="AD17" s="41"/>
      <c r="AE17" s="63"/>
      <c r="AG17" s="54"/>
      <c r="AH17" s="54"/>
      <c r="AI17" s="41"/>
      <c r="AJ17" s="68"/>
      <c r="AK17" s="69"/>
      <c r="AL17" s="57"/>
      <c r="AN17" s="54"/>
      <c r="AO17" s="54"/>
      <c r="AP17" s="41"/>
      <c r="AQ17" s="68"/>
      <c r="AR17" s="41"/>
      <c r="AS17" s="57"/>
      <c r="AU17" s="54"/>
      <c r="AV17" s="54"/>
      <c r="AW17" s="41"/>
      <c r="AX17" s="68"/>
      <c r="AY17" s="69"/>
      <c r="AZ17" s="57"/>
    </row>
    <row r="18" spans="1:52" s="123" customFormat="1" x14ac:dyDescent="0.2">
      <c r="A18" s="1">
        <v>4</v>
      </c>
      <c r="B18" s="1" t="s">
        <v>7</v>
      </c>
      <c r="C18" s="193">
        <v>25068</v>
      </c>
      <c r="D18" s="14" t="s">
        <v>6</v>
      </c>
      <c r="E18" s="15">
        <v>1.9</v>
      </c>
      <c r="F18" s="14" t="s">
        <v>6</v>
      </c>
      <c r="G18" s="34">
        <f>+E18*C18</f>
        <v>47629.2</v>
      </c>
      <c r="H18" s="166">
        <v>0</v>
      </c>
      <c r="I18" s="167">
        <f t="shared" si="0"/>
        <v>0</v>
      </c>
      <c r="J18" s="128">
        <f>G18-H18</f>
        <v>47629.2</v>
      </c>
      <c r="K18" s="122">
        <v>1</v>
      </c>
      <c r="M18" s="69">
        <v>0</v>
      </c>
      <c r="N18" s="55">
        <f>J18*M18</f>
        <v>0</v>
      </c>
      <c r="O18" s="67"/>
      <c r="P18" s="69">
        <f>K18-M18</f>
        <v>1</v>
      </c>
      <c r="Q18" s="56">
        <f>J18-N18</f>
        <v>47629.2</v>
      </c>
      <c r="S18" s="69">
        <v>0</v>
      </c>
      <c r="T18" s="69">
        <f>S18-M18</f>
        <v>0</v>
      </c>
      <c r="U18" s="55">
        <f>T18*J18</f>
        <v>0</v>
      </c>
      <c r="V18" s="67"/>
      <c r="W18" s="69">
        <f>K18-M18-T18</f>
        <v>1</v>
      </c>
      <c r="X18" s="56">
        <f>J18-N18-U18</f>
        <v>47629.2</v>
      </c>
      <c r="Y18" s="124"/>
      <c r="Z18" s="69">
        <v>0</v>
      </c>
      <c r="AA18" s="69">
        <f>Z18-S18</f>
        <v>0</v>
      </c>
      <c r="AB18" s="55">
        <f>J18*AA18</f>
        <v>0</v>
      </c>
      <c r="AC18" s="67"/>
      <c r="AD18" s="69">
        <f>K18-M18-T18-AA18</f>
        <v>1</v>
      </c>
      <c r="AE18" s="56">
        <f>J18-N18-U18-AB18</f>
        <v>47629.2</v>
      </c>
      <c r="AG18" s="69">
        <v>0</v>
      </c>
      <c r="AH18" s="69">
        <f>AG18-Z18</f>
        <v>0</v>
      </c>
      <c r="AI18" s="55">
        <f>J18*AH18</f>
        <v>0</v>
      </c>
      <c r="AJ18" s="67"/>
      <c r="AK18" s="69">
        <f>K18-M18-T18-AA18-AH18</f>
        <v>1</v>
      </c>
      <c r="AL18" s="56">
        <f>Q18-U18-AB18-AI18</f>
        <v>47629.2</v>
      </c>
      <c r="AN18" s="69">
        <v>0</v>
      </c>
      <c r="AO18" s="69">
        <f>AN18-AG18</f>
        <v>0</v>
      </c>
      <c r="AP18" s="55">
        <f>J18*AO18</f>
        <v>0</v>
      </c>
      <c r="AQ18" s="67"/>
      <c r="AR18" s="69">
        <f>K18-M18-T18-AA18-AH18-AO18</f>
        <v>1</v>
      </c>
      <c r="AS18" s="56">
        <f>X18-AB18-AI18-AP18</f>
        <v>47629.2</v>
      </c>
      <c r="AU18" s="69">
        <v>0</v>
      </c>
      <c r="AV18" s="69">
        <f>AU18-AN18</f>
        <v>0</v>
      </c>
      <c r="AW18" s="55">
        <f>R18*AV18</f>
        <v>0</v>
      </c>
      <c r="AX18" s="67"/>
      <c r="AY18" s="69">
        <f>K18-M18-T18-AA18-AH18-AO18-AV18</f>
        <v>1</v>
      </c>
      <c r="AZ18" s="56">
        <f>AE18-AI18-AP18-AW18</f>
        <v>47629.2</v>
      </c>
    </row>
    <row r="19" spans="1:52" x14ac:dyDescent="0.2">
      <c r="A19" s="1"/>
      <c r="B19" s="1"/>
      <c r="C19" s="127"/>
      <c r="D19" s="14"/>
      <c r="E19" s="22"/>
      <c r="F19" s="14"/>
      <c r="G19" s="34"/>
      <c r="H19" s="166"/>
      <c r="I19" s="167"/>
      <c r="J19" s="125"/>
      <c r="K19" s="153"/>
      <c r="M19" s="54"/>
      <c r="N19" s="41"/>
      <c r="O19" s="68"/>
      <c r="P19" s="41"/>
      <c r="Q19" s="57"/>
      <c r="S19" s="54"/>
      <c r="T19" s="54"/>
      <c r="U19" s="42"/>
      <c r="V19" s="68"/>
      <c r="W19" s="41"/>
      <c r="X19" s="63"/>
      <c r="Z19" s="54"/>
      <c r="AA19" s="54"/>
      <c r="AB19" s="42"/>
      <c r="AC19" s="68"/>
      <c r="AD19" s="41"/>
      <c r="AE19" s="63"/>
      <c r="AG19" s="54"/>
      <c r="AH19" s="54"/>
      <c r="AI19" s="41"/>
      <c r="AJ19" s="68"/>
      <c r="AK19" s="69"/>
      <c r="AL19" s="57"/>
      <c r="AN19" s="54"/>
      <c r="AO19" s="54"/>
      <c r="AP19" s="41"/>
      <c r="AQ19" s="68"/>
      <c r="AR19" s="41"/>
      <c r="AS19" s="57"/>
      <c r="AU19" s="54"/>
      <c r="AV19" s="54"/>
      <c r="AW19" s="41"/>
      <c r="AX19" s="68"/>
      <c r="AY19" s="69"/>
      <c r="AZ19" s="57"/>
    </row>
    <row r="20" spans="1:52" x14ac:dyDescent="0.2">
      <c r="A20" s="1">
        <v>5</v>
      </c>
      <c r="B20" s="1" t="s">
        <v>58</v>
      </c>
      <c r="C20" s="193">
        <v>1013</v>
      </c>
      <c r="D20" s="14" t="s">
        <v>56</v>
      </c>
      <c r="E20" s="15">
        <v>19.27</v>
      </c>
      <c r="F20" s="14" t="s">
        <v>56</v>
      </c>
      <c r="G20" s="34">
        <f>+E20*C20</f>
        <v>19520.509999999998</v>
      </c>
      <c r="H20" s="166">
        <v>19521</v>
      </c>
      <c r="I20" s="167">
        <f t="shared" si="0"/>
        <v>1.0000251018031805</v>
      </c>
      <c r="J20" s="128">
        <f>G20-H20</f>
        <v>-0.49000000000160071</v>
      </c>
      <c r="K20" s="122">
        <v>1</v>
      </c>
      <c r="M20" s="69">
        <v>0</v>
      </c>
      <c r="N20" s="55">
        <f>J20*M20</f>
        <v>0</v>
      </c>
      <c r="O20" s="67"/>
      <c r="P20" s="69">
        <f>K20-M20</f>
        <v>1</v>
      </c>
      <c r="Q20" s="56">
        <f>J20-N20</f>
        <v>-0.49000000000160071</v>
      </c>
      <c r="S20" s="69">
        <v>0</v>
      </c>
      <c r="T20" s="69">
        <f>S20-M20</f>
        <v>0</v>
      </c>
      <c r="U20" s="53">
        <f>T20*J20</f>
        <v>0</v>
      </c>
      <c r="V20" s="67"/>
      <c r="W20" s="69">
        <f>K20-M20-T20</f>
        <v>1</v>
      </c>
      <c r="X20" s="56">
        <f>J20-N20-U20</f>
        <v>-0.49000000000160071</v>
      </c>
      <c r="Y20" s="82"/>
      <c r="Z20" s="69">
        <v>0</v>
      </c>
      <c r="AA20" s="69">
        <f>Z20-S20</f>
        <v>0</v>
      </c>
      <c r="AB20" s="53">
        <f>J20*AA20</f>
        <v>0</v>
      </c>
      <c r="AC20" s="67"/>
      <c r="AD20" s="69">
        <f>K20-M20-T20-AA20</f>
        <v>1</v>
      </c>
      <c r="AE20" s="56">
        <f>J20-N20-U20-AB20</f>
        <v>-0.49000000000160071</v>
      </c>
      <c r="AG20" s="69">
        <v>0</v>
      </c>
      <c r="AH20" s="69">
        <f>AG20-Z20</f>
        <v>0</v>
      </c>
      <c r="AI20" s="55">
        <f>J20*AH20</f>
        <v>0</v>
      </c>
      <c r="AJ20" s="67"/>
      <c r="AK20" s="69">
        <f>K20-M20-T20-AA20-AH20</f>
        <v>1</v>
      </c>
      <c r="AL20" s="56">
        <f>Q20-U20-AB20-AI20</f>
        <v>-0.49000000000160071</v>
      </c>
      <c r="AN20" s="69">
        <v>0</v>
      </c>
      <c r="AO20" s="69">
        <f>AN20-AG20</f>
        <v>0</v>
      </c>
      <c r="AP20" s="55">
        <f>J20*AO20</f>
        <v>0</v>
      </c>
      <c r="AQ20" s="67"/>
      <c r="AR20" s="69">
        <f>K20-M20-T20-AA20-AH20-AO20</f>
        <v>1</v>
      </c>
      <c r="AS20" s="56">
        <f>X20-AB20-AI20-AP20</f>
        <v>-0.49000000000160071</v>
      </c>
      <c r="AU20" s="69">
        <v>0</v>
      </c>
      <c r="AV20" s="69">
        <f>AU20-AN20</f>
        <v>0</v>
      </c>
      <c r="AW20" s="55">
        <f>J20*AV20</f>
        <v>0</v>
      </c>
      <c r="AX20" s="67"/>
      <c r="AY20" s="69">
        <f>K20-M20-T20-AA20-AH20-AO20-AV20</f>
        <v>1</v>
      </c>
      <c r="AZ20" s="56">
        <f>J20-N20-U20-AB20-AI20-AP20-AW20</f>
        <v>-0.49000000000160071</v>
      </c>
    </row>
    <row r="21" spans="1:52" x14ac:dyDescent="0.2">
      <c r="A21" s="1"/>
      <c r="B21" s="1"/>
      <c r="C21" s="127"/>
      <c r="D21" s="14"/>
      <c r="E21" s="22"/>
      <c r="F21" s="14"/>
      <c r="G21" s="34"/>
      <c r="H21" s="166"/>
      <c r="I21" s="167"/>
      <c r="J21" s="125"/>
      <c r="K21" s="153"/>
      <c r="M21" s="54"/>
      <c r="N21" s="41"/>
      <c r="O21" s="68"/>
      <c r="P21" s="41"/>
      <c r="Q21" s="57"/>
      <c r="S21" s="54"/>
      <c r="T21" s="54"/>
      <c r="U21" s="42"/>
      <c r="V21" s="68"/>
      <c r="W21" s="41"/>
      <c r="X21" s="63"/>
      <c r="Z21" s="54"/>
      <c r="AA21" s="54"/>
      <c r="AB21" s="42"/>
      <c r="AC21" s="68"/>
      <c r="AD21" s="41"/>
      <c r="AE21" s="63"/>
      <c r="AG21" s="54"/>
      <c r="AH21" s="54"/>
      <c r="AI21" s="41"/>
      <c r="AJ21" s="68"/>
      <c r="AK21" s="69"/>
      <c r="AL21" s="57"/>
      <c r="AN21" s="54"/>
      <c r="AO21" s="54"/>
      <c r="AP21" s="41"/>
      <c r="AQ21" s="68"/>
      <c r="AR21" s="41"/>
      <c r="AS21" s="57"/>
      <c r="AU21" s="54"/>
      <c r="AV21" s="54"/>
      <c r="AW21" s="41"/>
      <c r="AX21" s="68"/>
      <c r="AY21" s="69"/>
      <c r="AZ21" s="57"/>
    </row>
    <row r="22" spans="1:52" x14ac:dyDescent="0.2">
      <c r="A22" s="1">
        <v>6</v>
      </c>
      <c r="B22" s="1" t="s">
        <v>59</v>
      </c>
      <c r="C22" s="193">
        <v>1156</v>
      </c>
      <c r="D22" s="14" t="s">
        <v>56</v>
      </c>
      <c r="E22" s="15">
        <v>18.2</v>
      </c>
      <c r="F22" s="14" t="s">
        <v>56</v>
      </c>
      <c r="G22" s="34">
        <f>+E22*C22</f>
        <v>21039.200000000001</v>
      </c>
      <c r="H22" s="166">
        <v>21039</v>
      </c>
      <c r="I22" s="167">
        <f t="shared" si="0"/>
        <v>0.99999049393513062</v>
      </c>
      <c r="J22" s="128">
        <f>G22-H22</f>
        <v>0.2000000000007276</v>
      </c>
      <c r="K22" s="122">
        <v>1</v>
      </c>
      <c r="M22" s="69">
        <v>0</v>
      </c>
      <c r="N22" s="55">
        <f>J22*M22</f>
        <v>0</v>
      </c>
      <c r="O22" s="67"/>
      <c r="P22" s="69">
        <f>K22-M22</f>
        <v>1</v>
      </c>
      <c r="Q22" s="56">
        <f>J22-N22</f>
        <v>0.2000000000007276</v>
      </c>
      <c r="S22" s="69">
        <v>0</v>
      </c>
      <c r="T22" s="69">
        <f>S22-M22</f>
        <v>0</v>
      </c>
      <c r="U22" s="53">
        <f>T22*J22</f>
        <v>0</v>
      </c>
      <c r="V22" s="67"/>
      <c r="W22" s="69">
        <f>K22-M22-T22</f>
        <v>1</v>
      </c>
      <c r="X22" s="56">
        <f>J22-N22-U22</f>
        <v>0.2000000000007276</v>
      </c>
      <c r="Y22" s="82"/>
      <c r="Z22" s="69">
        <v>0</v>
      </c>
      <c r="AA22" s="69">
        <f>Z22-S22</f>
        <v>0</v>
      </c>
      <c r="AB22" s="53">
        <f>J22*AA22</f>
        <v>0</v>
      </c>
      <c r="AC22" s="67"/>
      <c r="AD22" s="69">
        <f>K22-M22-T22-AA22</f>
        <v>1</v>
      </c>
      <c r="AE22" s="56">
        <f>J22-N22-U22-AB22</f>
        <v>0.2000000000007276</v>
      </c>
      <c r="AG22" s="69">
        <v>0</v>
      </c>
      <c r="AH22" s="69">
        <f>AG22-Z22</f>
        <v>0</v>
      </c>
      <c r="AI22" s="55">
        <f>J22*AH22</f>
        <v>0</v>
      </c>
      <c r="AJ22" s="67"/>
      <c r="AK22" s="69">
        <f>K22-M22-T22-AA22-AH22</f>
        <v>1</v>
      </c>
      <c r="AL22" s="56">
        <f>Q22-U22-AB22-AI22</f>
        <v>0.2000000000007276</v>
      </c>
      <c r="AN22" s="69">
        <v>0</v>
      </c>
      <c r="AO22" s="69">
        <f>AN22-AG22</f>
        <v>0</v>
      </c>
      <c r="AP22" s="55">
        <f>J22*AO22</f>
        <v>0</v>
      </c>
      <c r="AQ22" s="67"/>
      <c r="AR22" s="69">
        <f>K22-M22-T22-AA22-AH22-AO22</f>
        <v>1</v>
      </c>
      <c r="AS22" s="56">
        <f>X22-AB22-AI22-AP22</f>
        <v>0.2000000000007276</v>
      </c>
      <c r="AU22" s="69">
        <v>0</v>
      </c>
      <c r="AV22" s="69">
        <f>AU22-AN22</f>
        <v>0</v>
      </c>
      <c r="AW22" s="55">
        <f>J22*AV22</f>
        <v>0</v>
      </c>
      <c r="AX22" s="67"/>
      <c r="AY22" s="69">
        <f>K22-M22-T22-AA22-AH22-AO22-AV22</f>
        <v>1</v>
      </c>
      <c r="AZ22" s="56">
        <f>J22-N22-U22-AB22-AI22-AP22-AW22</f>
        <v>0.2000000000007276</v>
      </c>
    </row>
    <row r="23" spans="1:52" x14ac:dyDescent="0.2">
      <c r="A23" s="1"/>
      <c r="B23" s="1"/>
      <c r="C23" s="127"/>
      <c r="D23" s="14"/>
      <c r="E23" s="22"/>
      <c r="F23" s="14"/>
      <c r="G23" s="34"/>
      <c r="H23" s="166"/>
      <c r="I23" s="167"/>
      <c r="J23" s="125"/>
      <c r="K23" s="153"/>
      <c r="M23" s="54"/>
      <c r="N23" s="41"/>
      <c r="O23" s="68"/>
      <c r="P23" s="41"/>
      <c r="Q23" s="57"/>
      <c r="S23" s="54"/>
      <c r="T23" s="54"/>
      <c r="U23" s="42"/>
      <c r="V23" s="68"/>
      <c r="W23" s="41"/>
      <c r="X23" s="63"/>
      <c r="Z23" s="54"/>
      <c r="AA23" s="54"/>
      <c r="AB23" s="42"/>
      <c r="AC23" s="68"/>
      <c r="AD23" s="41"/>
      <c r="AE23" s="63"/>
      <c r="AG23" s="54"/>
      <c r="AH23" s="54"/>
      <c r="AI23" s="41"/>
      <c r="AJ23" s="68"/>
      <c r="AK23" s="69"/>
      <c r="AL23" s="57"/>
      <c r="AN23" s="54"/>
      <c r="AO23" s="54"/>
      <c r="AP23" s="41"/>
      <c r="AQ23" s="68"/>
      <c r="AR23" s="41"/>
      <c r="AS23" s="57"/>
      <c r="AU23" s="54"/>
      <c r="AV23" s="54"/>
      <c r="AW23" s="41"/>
      <c r="AX23" s="68"/>
      <c r="AY23" s="69"/>
      <c r="AZ23" s="57"/>
    </row>
    <row r="24" spans="1:52" ht="17" thickBot="1" x14ac:dyDescent="0.25">
      <c r="A24" s="1">
        <v>7</v>
      </c>
      <c r="B24" s="1" t="s">
        <v>57</v>
      </c>
      <c r="C24" s="13">
        <v>689</v>
      </c>
      <c r="D24" s="14" t="s">
        <v>8</v>
      </c>
      <c r="E24" s="15">
        <v>19.8</v>
      </c>
      <c r="F24" s="14" t="s">
        <v>8</v>
      </c>
      <c r="G24" s="34">
        <f>+E24*C24</f>
        <v>13642.2</v>
      </c>
      <c r="H24" s="168">
        <v>13642</v>
      </c>
      <c r="I24" s="169">
        <f t="shared" si="0"/>
        <v>0.99998533960798108</v>
      </c>
      <c r="J24" s="128">
        <f>G24-H24</f>
        <v>0.2000000000007276</v>
      </c>
      <c r="K24" s="122">
        <v>1</v>
      </c>
      <c r="M24" s="69">
        <v>0</v>
      </c>
      <c r="N24" s="55">
        <f>J24*M24</f>
        <v>0</v>
      </c>
      <c r="O24" s="67"/>
      <c r="P24" s="69">
        <f>K24-M24</f>
        <v>1</v>
      </c>
      <c r="Q24" s="56">
        <f>J24-N24</f>
        <v>0.2000000000007276</v>
      </c>
      <c r="S24" s="69">
        <v>0</v>
      </c>
      <c r="T24" s="69">
        <f>S24-M24</f>
        <v>0</v>
      </c>
      <c r="U24" s="53">
        <f>T24*J24</f>
        <v>0</v>
      </c>
      <c r="V24" s="67"/>
      <c r="W24" s="69">
        <f>K24-M24-T24</f>
        <v>1</v>
      </c>
      <c r="X24" s="56">
        <f>J24-N24-U24</f>
        <v>0.2000000000007276</v>
      </c>
      <c r="Y24" s="82"/>
      <c r="Z24" s="69">
        <v>0</v>
      </c>
      <c r="AA24" s="69">
        <f>Z24-S24</f>
        <v>0</v>
      </c>
      <c r="AB24" s="53">
        <f>J24*AA24</f>
        <v>0</v>
      </c>
      <c r="AC24" s="67"/>
      <c r="AD24" s="69">
        <f>K24-M24-T24-AA24</f>
        <v>1</v>
      </c>
      <c r="AE24" s="56">
        <f>J24-N24-U24-AB24</f>
        <v>0.2000000000007276</v>
      </c>
      <c r="AG24" s="69">
        <v>0</v>
      </c>
      <c r="AH24" s="69">
        <f>AG24-Z24</f>
        <v>0</v>
      </c>
      <c r="AI24" s="55">
        <f>J24*AH24</f>
        <v>0</v>
      </c>
      <c r="AJ24" s="67"/>
      <c r="AK24" s="69">
        <f>K24-M24-T24-AA24-AH24</f>
        <v>1</v>
      </c>
      <c r="AL24" s="56">
        <f>Q24-U24-AB24-AI24</f>
        <v>0.2000000000007276</v>
      </c>
      <c r="AN24" s="69">
        <v>0</v>
      </c>
      <c r="AO24" s="69">
        <f>AN24-AG24</f>
        <v>0</v>
      </c>
      <c r="AP24" s="55">
        <f>J24*AO24</f>
        <v>0</v>
      </c>
      <c r="AQ24" s="67"/>
      <c r="AR24" s="69">
        <f>K24-M24-T24-AA24-AH24-AO24</f>
        <v>1</v>
      </c>
      <c r="AS24" s="56">
        <f>X24-AB24-AI24-AP24</f>
        <v>0.2000000000007276</v>
      </c>
      <c r="AU24" s="69">
        <v>0</v>
      </c>
      <c r="AV24" s="69">
        <f>AU24-AN24</f>
        <v>0</v>
      </c>
      <c r="AW24" s="55">
        <f>J24*AV24</f>
        <v>0</v>
      </c>
      <c r="AX24" s="67"/>
      <c r="AY24" s="69">
        <f>K24-M24-T24-AA24-AH24-AO24-AV24</f>
        <v>1</v>
      </c>
      <c r="AZ24" s="56">
        <f>J24-N24-U24-AB24-AI24-AP24-AW24</f>
        <v>0.2000000000007276</v>
      </c>
    </row>
    <row r="25" spans="1:52" x14ac:dyDescent="0.2">
      <c r="A25" s="1"/>
      <c r="B25" s="1"/>
      <c r="C25" s="3"/>
      <c r="D25" s="4"/>
      <c r="E25" s="5"/>
      <c r="F25" s="4"/>
      <c r="G25" s="6"/>
      <c r="H25" s="6"/>
      <c r="I25" s="6"/>
      <c r="J25" s="18"/>
      <c r="K25" s="18"/>
      <c r="M25" s="70"/>
      <c r="N25" s="78"/>
      <c r="O25" s="78"/>
      <c r="P25" s="78"/>
      <c r="Q25" s="81"/>
      <c r="S25" s="70"/>
      <c r="T25" s="18"/>
      <c r="U25" s="43"/>
      <c r="V25" s="43"/>
      <c r="W25" s="43"/>
      <c r="X25" s="58"/>
      <c r="Z25" s="70"/>
      <c r="AA25" s="18"/>
      <c r="AB25" s="43"/>
      <c r="AC25" s="43"/>
      <c r="AD25" s="43"/>
      <c r="AE25" s="58"/>
      <c r="AG25" s="70"/>
      <c r="AH25" s="18"/>
      <c r="AI25" s="43"/>
      <c r="AJ25" s="43"/>
      <c r="AK25" s="43"/>
      <c r="AL25" s="58"/>
      <c r="AN25" s="70"/>
      <c r="AO25" s="18"/>
      <c r="AP25" s="43"/>
      <c r="AQ25" s="43"/>
      <c r="AR25" s="43"/>
      <c r="AS25" s="58"/>
      <c r="AU25" s="70"/>
      <c r="AV25" s="18"/>
      <c r="AW25" s="43"/>
      <c r="AX25" s="43"/>
      <c r="AY25" s="43"/>
      <c r="AZ25" s="58"/>
    </row>
    <row r="26" spans="1:52" ht="17" thickBot="1" x14ac:dyDescent="0.25">
      <c r="A26" s="1"/>
      <c r="B26" s="205" t="s">
        <v>1</v>
      </c>
      <c r="C26" s="205"/>
      <c r="D26" s="205"/>
      <c r="E26" s="205"/>
      <c r="F26" s="89" t="s">
        <v>9</v>
      </c>
      <c r="G26" s="16">
        <f>SUM(G12:G24)</f>
        <v>139944.60999999999</v>
      </c>
      <c r="H26" s="16">
        <f>SUM(H12:H24)</f>
        <v>92316</v>
      </c>
      <c r="I26" s="16"/>
      <c r="J26" s="16">
        <f>SUM(J12:J24)</f>
        <v>47628.609999999986</v>
      </c>
      <c r="K26" s="29"/>
      <c r="M26" s="70"/>
      <c r="N26" s="44">
        <f>SUM(N12:N24)</f>
        <v>0</v>
      </c>
      <c r="O26" s="44"/>
      <c r="P26" s="44"/>
      <c r="Q26" s="44">
        <f>SUM(Q12:Q24)</f>
        <v>47628.609999999986</v>
      </c>
      <c r="S26" s="70"/>
      <c r="T26" s="18"/>
      <c r="U26" s="44">
        <f>SUM(U12:U24)</f>
        <v>0</v>
      </c>
      <c r="V26" s="44"/>
      <c r="W26" s="44"/>
      <c r="X26" s="44">
        <f>SUM(X12:X24)</f>
        <v>47628.609999999986</v>
      </c>
      <c r="Z26" s="70"/>
      <c r="AA26" s="18"/>
      <c r="AB26" s="44">
        <f>SUM(AB12:AB24)</f>
        <v>0</v>
      </c>
      <c r="AC26" s="44"/>
      <c r="AD26" s="44"/>
      <c r="AE26" s="44">
        <f>SUM(AE12:AE24)</f>
        <v>47628.609999999986</v>
      </c>
      <c r="AG26" s="70"/>
      <c r="AH26" s="18"/>
      <c r="AI26" s="44">
        <f>SUM(AI12:AI24)</f>
        <v>0</v>
      </c>
      <c r="AJ26" s="44"/>
      <c r="AK26" s="44"/>
      <c r="AL26" s="44">
        <f>SUM(AL12:AL24)</f>
        <v>47628.609999999986</v>
      </c>
      <c r="AN26" s="70"/>
      <c r="AO26" s="18"/>
      <c r="AP26" s="44">
        <f>SUM(AP12:AP24)</f>
        <v>0</v>
      </c>
      <c r="AQ26" s="44"/>
      <c r="AR26" s="44"/>
      <c r="AS26" s="44">
        <f>SUM(AS12:AS24)</f>
        <v>47628.609999999986</v>
      </c>
      <c r="AU26" s="70"/>
      <c r="AV26" s="18"/>
      <c r="AW26" s="44">
        <f>SUM(AW12:AW24)</f>
        <v>0</v>
      </c>
      <c r="AX26" s="44"/>
      <c r="AY26" s="44"/>
      <c r="AZ26" s="44">
        <f>SUM(AZ12:AZ24)</f>
        <v>47628.609999999986</v>
      </c>
    </row>
    <row r="27" spans="1:52" ht="17" thickTop="1" x14ac:dyDescent="0.2">
      <c r="A27" s="1"/>
      <c r="B27" s="17"/>
      <c r="C27" s="3"/>
      <c r="D27" s="3"/>
      <c r="E27" s="5"/>
      <c r="F27" s="3"/>
      <c r="G27" s="6"/>
      <c r="H27" s="6"/>
      <c r="I27" s="6"/>
      <c r="J27" s="18"/>
      <c r="K27" s="18"/>
      <c r="M27" s="70"/>
      <c r="N27" s="70"/>
      <c r="O27" s="70"/>
      <c r="P27" s="70"/>
      <c r="Q27" s="83"/>
      <c r="S27" s="70"/>
      <c r="T27" s="18"/>
      <c r="U27" s="18"/>
      <c r="V27" s="18"/>
      <c r="W27" s="18"/>
      <c r="X27" s="59"/>
      <c r="Z27" s="70"/>
      <c r="AA27" s="18"/>
      <c r="AB27" s="18"/>
      <c r="AC27" s="18"/>
      <c r="AD27" s="18"/>
      <c r="AE27" s="59"/>
      <c r="AG27" s="70"/>
      <c r="AH27" s="18"/>
      <c r="AI27" s="18"/>
      <c r="AJ27" s="18"/>
      <c r="AK27" s="18"/>
      <c r="AL27" s="59"/>
      <c r="AN27" s="70"/>
      <c r="AO27" s="18"/>
      <c r="AP27" s="18"/>
      <c r="AQ27" s="18"/>
      <c r="AR27" s="18"/>
      <c r="AS27" s="59"/>
      <c r="AU27" s="70"/>
      <c r="AV27" s="18"/>
      <c r="AW27" s="18"/>
      <c r="AX27" s="18"/>
      <c r="AY27" s="18"/>
      <c r="AZ27" s="59"/>
    </row>
    <row r="28" spans="1:52" x14ac:dyDescent="0.2">
      <c r="A28" s="1"/>
      <c r="B28" s="2" t="s">
        <v>60</v>
      </c>
      <c r="C28" s="3" t="s">
        <v>2</v>
      </c>
      <c r="D28" s="4"/>
      <c r="E28" s="5" t="s">
        <v>3</v>
      </c>
      <c r="F28" s="4"/>
      <c r="G28" s="6" t="s">
        <v>4</v>
      </c>
      <c r="H28" s="6" t="s">
        <v>4</v>
      </c>
      <c r="I28" s="6"/>
      <c r="J28" s="18"/>
      <c r="K28" s="18"/>
      <c r="M28" s="70"/>
      <c r="N28" s="70"/>
      <c r="O28" s="70"/>
      <c r="P28" s="70"/>
      <c r="Q28" s="83"/>
      <c r="S28" s="70"/>
      <c r="T28" s="18"/>
      <c r="U28" s="18"/>
      <c r="V28" s="18"/>
      <c r="W28" s="18"/>
      <c r="X28" s="59"/>
      <c r="Z28" s="70"/>
      <c r="AA28" s="18"/>
      <c r="AB28" s="18"/>
      <c r="AC28" s="18"/>
      <c r="AD28" s="18"/>
      <c r="AE28" s="59"/>
      <c r="AG28" s="70"/>
      <c r="AH28" s="18"/>
      <c r="AI28" s="18"/>
      <c r="AJ28" s="18"/>
      <c r="AK28" s="18"/>
      <c r="AL28" s="59"/>
      <c r="AN28" s="70"/>
      <c r="AO28" s="18"/>
      <c r="AP28" s="18"/>
      <c r="AQ28" s="18"/>
      <c r="AR28" s="18"/>
      <c r="AS28" s="59"/>
      <c r="AU28" s="70"/>
      <c r="AV28" s="18"/>
      <c r="AW28" s="18"/>
      <c r="AX28" s="18"/>
      <c r="AY28" s="18"/>
      <c r="AZ28" s="59"/>
    </row>
    <row r="29" spans="1:52" ht="17" thickBot="1" x14ac:dyDescent="0.25">
      <c r="A29" s="1"/>
      <c r="B29" s="2"/>
      <c r="C29" s="4"/>
      <c r="D29" s="4"/>
      <c r="E29" s="8"/>
      <c r="F29" s="4"/>
      <c r="G29" s="9"/>
      <c r="H29" s="9"/>
      <c r="I29" s="9"/>
      <c r="J29" s="18"/>
      <c r="K29" s="18"/>
      <c r="M29" s="70"/>
      <c r="N29" s="70"/>
      <c r="O29" s="70"/>
      <c r="P29" s="70"/>
      <c r="Q29" s="83"/>
      <c r="S29" s="70"/>
      <c r="T29" s="18"/>
      <c r="U29" s="18"/>
      <c r="V29" s="18"/>
      <c r="W29" s="18"/>
      <c r="X29" s="59"/>
      <c r="Z29" s="70"/>
      <c r="AA29" s="18"/>
      <c r="AB29" s="18"/>
      <c r="AC29" s="18"/>
      <c r="AD29" s="18"/>
      <c r="AE29" s="59"/>
      <c r="AG29" s="70"/>
      <c r="AH29" s="18"/>
      <c r="AI29" s="18"/>
      <c r="AJ29" s="18"/>
      <c r="AK29" s="18"/>
      <c r="AL29" s="59"/>
      <c r="AN29" s="70"/>
      <c r="AO29" s="18"/>
      <c r="AP29" s="18"/>
      <c r="AQ29" s="18"/>
      <c r="AR29" s="18"/>
      <c r="AS29" s="59"/>
      <c r="AU29" s="70"/>
      <c r="AV29" s="18"/>
      <c r="AW29" s="18"/>
      <c r="AX29" s="18"/>
      <c r="AY29" s="18"/>
      <c r="AZ29" s="59"/>
    </row>
    <row r="30" spans="1:52" s="123" customFormat="1" x14ac:dyDescent="0.2">
      <c r="A30" s="40">
        <v>1</v>
      </c>
      <c r="B30" s="1" t="s">
        <v>40</v>
      </c>
      <c r="C30" s="143">
        <v>458</v>
      </c>
      <c r="D30" s="144" t="s">
        <v>8</v>
      </c>
      <c r="E30" s="157">
        <v>130</v>
      </c>
      <c r="F30" s="144" t="s">
        <v>8</v>
      </c>
      <c r="G30" s="170">
        <f>+E30*C30</f>
        <v>59540</v>
      </c>
      <c r="H30" s="171">
        <v>59540</v>
      </c>
      <c r="I30" s="172">
        <f t="shared" ref="I30:I32" si="1">H30/G30</f>
        <v>1</v>
      </c>
      <c r="J30" s="128">
        <f>G30-H30</f>
        <v>0</v>
      </c>
      <c r="K30" s="122">
        <v>1</v>
      </c>
      <c r="M30" s="69">
        <v>0</v>
      </c>
      <c r="N30" s="55">
        <f>J30*M30</f>
        <v>0</v>
      </c>
      <c r="O30" s="67"/>
      <c r="P30" s="69">
        <f>K30-M30</f>
        <v>1</v>
      </c>
      <c r="Q30" s="56">
        <f>J30-N30</f>
        <v>0</v>
      </c>
      <c r="S30" s="69">
        <v>0</v>
      </c>
      <c r="T30" s="69">
        <f>S30-M30</f>
        <v>0</v>
      </c>
      <c r="U30" s="55">
        <f>T30*J30</f>
        <v>0</v>
      </c>
      <c r="V30" s="67"/>
      <c r="W30" s="69">
        <f>K30-M30-T30</f>
        <v>1</v>
      </c>
      <c r="X30" s="56">
        <f>J30-N30-U30</f>
        <v>0</v>
      </c>
      <c r="Y30" s="124"/>
      <c r="Z30" s="69">
        <v>0</v>
      </c>
      <c r="AA30" s="69">
        <f>Z30-S30</f>
        <v>0</v>
      </c>
      <c r="AB30" s="55">
        <f>J30*AA30</f>
        <v>0</v>
      </c>
      <c r="AC30" s="67"/>
      <c r="AD30" s="69">
        <f>K30-M30-T30-AA30</f>
        <v>1</v>
      </c>
      <c r="AE30" s="56">
        <f>J30-N30-U30-AB30</f>
        <v>0</v>
      </c>
      <c r="AG30" s="69">
        <v>0</v>
      </c>
      <c r="AH30" s="69">
        <f>AG30-Z30</f>
        <v>0</v>
      </c>
      <c r="AI30" s="55">
        <f>J30*AH30</f>
        <v>0</v>
      </c>
      <c r="AJ30" s="67"/>
      <c r="AK30" s="69">
        <f>K30-M30-T30-AA30-AH30</f>
        <v>1</v>
      </c>
      <c r="AL30" s="56">
        <f>Q30-U30-AB30-AI30</f>
        <v>0</v>
      </c>
      <c r="AN30" s="69">
        <v>0</v>
      </c>
      <c r="AO30" s="69">
        <f>AN30-AG30</f>
        <v>0</v>
      </c>
      <c r="AP30" s="55">
        <f>J30*AO30</f>
        <v>0</v>
      </c>
      <c r="AQ30" s="67"/>
      <c r="AR30" s="69">
        <f>K30-M30-T30-AA30-AH30-AO30</f>
        <v>1</v>
      </c>
      <c r="AS30" s="56">
        <f>X30-AB30-AI30-AP30</f>
        <v>0</v>
      </c>
      <c r="AU30" s="69">
        <v>0</v>
      </c>
      <c r="AV30" s="69">
        <f>AU30-AN30</f>
        <v>0</v>
      </c>
      <c r="AW30" s="55">
        <f>R30*AV30</f>
        <v>0</v>
      </c>
      <c r="AX30" s="67"/>
      <c r="AY30" s="69">
        <f>K30-M30-T30-AA30-AH30-AO30-AV30</f>
        <v>1</v>
      </c>
      <c r="AZ30" s="56">
        <f>AE30-AI30-AP30-AW30</f>
        <v>0</v>
      </c>
    </row>
    <row r="31" spans="1:52" x14ac:dyDescent="0.2">
      <c r="A31" s="1"/>
      <c r="B31" s="1"/>
      <c r="C31" s="143"/>
      <c r="D31" s="144"/>
      <c r="E31" s="157"/>
      <c r="F31" s="144"/>
      <c r="G31" s="170"/>
      <c r="H31" s="173"/>
      <c r="I31" s="167"/>
      <c r="J31" s="128"/>
      <c r="K31" s="153"/>
      <c r="M31" s="54"/>
      <c r="N31" s="54"/>
      <c r="O31" s="71"/>
      <c r="P31" s="41"/>
      <c r="Q31" s="60"/>
      <c r="S31" s="54"/>
      <c r="T31" s="54"/>
      <c r="U31" s="42"/>
      <c r="V31" s="71"/>
      <c r="W31" s="41"/>
      <c r="X31" s="63"/>
      <c r="Z31" s="54"/>
      <c r="AA31" s="54"/>
      <c r="AB31" s="42"/>
      <c r="AC31" s="71"/>
      <c r="AD31" s="41"/>
      <c r="AE31" s="63"/>
      <c r="AG31" s="54"/>
      <c r="AH31" s="54"/>
      <c r="AI31" s="41"/>
      <c r="AJ31" s="71"/>
      <c r="AK31" s="41"/>
      <c r="AL31" s="57"/>
      <c r="AN31" s="54"/>
      <c r="AO31" s="54"/>
      <c r="AP31" s="41"/>
      <c r="AQ31" s="71"/>
      <c r="AR31" s="41"/>
      <c r="AS31" s="57"/>
      <c r="AU31" s="54"/>
      <c r="AV31" s="54"/>
      <c r="AW31" s="41"/>
      <c r="AX31" s="71"/>
      <c r="AY31" s="69"/>
      <c r="AZ31" s="57"/>
    </row>
    <row r="32" spans="1:52" s="123" customFormat="1" ht="17" thickBot="1" x14ac:dyDescent="0.25">
      <c r="A32" s="40">
        <v>2</v>
      </c>
      <c r="B32" s="1" t="s">
        <v>62</v>
      </c>
      <c r="C32" s="126">
        <v>5</v>
      </c>
      <c r="D32" s="160" t="s">
        <v>10</v>
      </c>
      <c r="E32" s="145">
        <v>2755</v>
      </c>
      <c r="F32" s="144" t="s">
        <v>10</v>
      </c>
      <c r="G32" s="170">
        <f>+E32*C32</f>
        <v>13775</v>
      </c>
      <c r="H32" s="175">
        <v>13775</v>
      </c>
      <c r="I32" s="169">
        <f t="shared" si="1"/>
        <v>1</v>
      </c>
      <c r="J32" s="128">
        <f>G32-H32</f>
        <v>0</v>
      </c>
      <c r="K32" s="122">
        <v>1</v>
      </c>
      <c r="M32" s="69">
        <v>0</v>
      </c>
      <c r="N32" s="55">
        <f>J32*M32</f>
        <v>0</v>
      </c>
      <c r="O32" s="67"/>
      <c r="P32" s="69">
        <f>K32-M32</f>
        <v>1</v>
      </c>
      <c r="Q32" s="56">
        <f>J32-N32</f>
        <v>0</v>
      </c>
      <c r="S32" s="69">
        <v>0</v>
      </c>
      <c r="T32" s="69">
        <f>S32-M32</f>
        <v>0</v>
      </c>
      <c r="U32" s="55">
        <f>T32*J32</f>
        <v>0</v>
      </c>
      <c r="V32" s="67"/>
      <c r="W32" s="69">
        <f>K32-M32-T32</f>
        <v>1</v>
      </c>
      <c r="X32" s="56">
        <f>J32-N32-U32</f>
        <v>0</v>
      </c>
      <c r="Y32" s="124"/>
      <c r="Z32" s="69">
        <v>0</v>
      </c>
      <c r="AA32" s="69">
        <f>Z32-S32</f>
        <v>0</v>
      </c>
      <c r="AB32" s="55">
        <f>J32*AA32</f>
        <v>0</v>
      </c>
      <c r="AC32" s="67"/>
      <c r="AD32" s="69">
        <f>K32-M32-T32-AA32</f>
        <v>1</v>
      </c>
      <c r="AE32" s="56">
        <f>J32-N32-U32-AB32</f>
        <v>0</v>
      </c>
      <c r="AG32" s="69">
        <v>0</v>
      </c>
      <c r="AH32" s="69">
        <f>AG32-Z32</f>
        <v>0</v>
      </c>
      <c r="AI32" s="55">
        <f>J32*AH32</f>
        <v>0</v>
      </c>
      <c r="AJ32" s="67"/>
      <c r="AK32" s="69">
        <f>K32-M32-T32-AA32-AH32</f>
        <v>1</v>
      </c>
      <c r="AL32" s="56">
        <f>Q32-U32-AB32-AI32</f>
        <v>0</v>
      </c>
      <c r="AN32" s="69">
        <v>0</v>
      </c>
      <c r="AO32" s="69">
        <f>AN32-AG32</f>
        <v>0</v>
      </c>
      <c r="AP32" s="55">
        <f>J32*AO32</f>
        <v>0</v>
      </c>
      <c r="AQ32" s="67"/>
      <c r="AR32" s="69">
        <f>K32-M32-T32-AA32-AH32-AO32</f>
        <v>1</v>
      </c>
      <c r="AS32" s="56">
        <f>X32-AB32-AI32-AP32</f>
        <v>0</v>
      </c>
      <c r="AU32" s="69">
        <v>0</v>
      </c>
      <c r="AV32" s="69">
        <f>AU32-AN32</f>
        <v>0</v>
      </c>
      <c r="AW32" s="55">
        <f>R32*AV32</f>
        <v>0</v>
      </c>
      <c r="AX32" s="67"/>
      <c r="AY32" s="69">
        <f>K32-M32-T32-AA32-AH32-AO32-AV32</f>
        <v>1</v>
      </c>
      <c r="AZ32" s="56">
        <f>AE32-AI32-AP32-AW32</f>
        <v>0</v>
      </c>
    </row>
    <row r="33" spans="1:52" x14ac:dyDescent="0.2">
      <c r="A33" s="1"/>
      <c r="B33" s="1"/>
      <c r="C33" s="4"/>
      <c r="D33" s="4"/>
      <c r="E33" s="8"/>
      <c r="F33" s="4"/>
      <c r="G33" s="9"/>
      <c r="H33" s="9"/>
      <c r="I33" s="9"/>
      <c r="J33" s="9"/>
      <c r="K33" s="9"/>
      <c r="M33" s="70"/>
      <c r="N33" s="70"/>
      <c r="O33" s="70"/>
      <c r="P33" s="70"/>
      <c r="Q33" s="84"/>
      <c r="S33" s="70"/>
      <c r="T33" s="18"/>
      <c r="U33" s="18"/>
      <c r="V33" s="18"/>
      <c r="W33" s="18"/>
      <c r="X33" s="61"/>
      <c r="Z33" s="70"/>
      <c r="AA33" s="18"/>
      <c r="AB33" s="18"/>
      <c r="AC33" s="18"/>
      <c r="AD33" s="18"/>
      <c r="AE33" s="61"/>
      <c r="AG33" s="70"/>
      <c r="AH33" s="18"/>
      <c r="AI33" s="18"/>
      <c r="AJ33" s="18"/>
      <c r="AK33" s="18"/>
      <c r="AL33" s="61"/>
      <c r="AN33" s="70"/>
      <c r="AO33" s="18"/>
      <c r="AP33" s="18"/>
      <c r="AQ33" s="18"/>
      <c r="AR33" s="18"/>
      <c r="AS33" s="61"/>
      <c r="AU33" s="70"/>
      <c r="AV33" s="18"/>
      <c r="AW33" s="18"/>
      <c r="AX33" s="18"/>
      <c r="AY33" s="18"/>
      <c r="AZ33" s="61"/>
    </row>
    <row r="34" spans="1:52" ht="17" thickBot="1" x14ac:dyDescent="0.25">
      <c r="A34" s="1"/>
      <c r="B34" s="205" t="s">
        <v>69</v>
      </c>
      <c r="C34" s="205"/>
      <c r="D34" s="205"/>
      <c r="E34" s="205"/>
      <c r="F34" s="89" t="s">
        <v>9</v>
      </c>
      <c r="G34" s="16">
        <f>SUM(G30:G32)</f>
        <v>73315</v>
      </c>
      <c r="H34" s="16">
        <f>SUM(H30:H32)</f>
        <v>73315</v>
      </c>
      <c r="I34" s="16"/>
      <c r="J34" s="16">
        <f>SUM(J30:J32)</f>
        <v>0</v>
      </c>
      <c r="K34" s="18"/>
      <c r="M34" s="70"/>
      <c r="N34" s="45">
        <f>SUM(N30:N32)</f>
        <v>0</v>
      </c>
      <c r="O34" s="45"/>
      <c r="P34" s="45"/>
      <c r="Q34" s="45">
        <f>SUM(Q30:Q32)</f>
        <v>0</v>
      </c>
      <c r="S34" s="70"/>
      <c r="T34" s="18"/>
      <c r="U34" s="45">
        <f>SUM(U30:U32)</f>
        <v>0</v>
      </c>
      <c r="V34" s="45"/>
      <c r="W34" s="45"/>
      <c r="X34" s="45">
        <f>SUM(X30:X32)</f>
        <v>0</v>
      </c>
      <c r="Z34" s="70"/>
      <c r="AA34" s="18"/>
      <c r="AB34" s="45">
        <f>SUM(AB30:AB32)</f>
        <v>0</v>
      </c>
      <c r="AC34" s="45"/>
      <c r="AD34" s="45"/>
      <c r="AE34" s="45">
        <f>SUM(AE30:AE32)</f>
        <v>0</v>
      </c>
      <c r="AG34" s="70"/>
      <c r="AH34" s="18"/>
      <c r="AI34" s="45">
        <f>SUM(AI30:AI32)</f>
        <v>0</v>
      </c>
      <c r="AJ34" s="45"/>
      <c r="AK34" s="45"/>
      <c r="AL34" s="45">
        <f>SUM(AL30:AL32)</f>
        <v>0</v>
      </c>
      <c r="AN34" s="70"/>
      <c r="AO34" s="18"/>
      <c r="AP34" s="45">
        <f>SUM(AP30:AP32)</f>
        <v>0</v>
      </c>
      <c r="AQ34" s="45"/>
      <c r="AR34" s="45"/>
      <c r="AS34" s="45">
        <f>SUM(AS30:AS32)</f>
        <v>0</v>
      </c>
      <c r="AU34" s="70"/>
      <c r="AV34" s="18"/>
      <c r="AW34" s="45">
        <f>SUM(AW30:AW32)</f>
        <v>0</v>
      </c>
      <c r="AX34" s="45"/>
      <c r="AY34" s="45"/>
      <c r="AZ34" s="45">
        <f>SUM(AZ30:AZ32)</f>
        <v>0</v>
      </c>
    </row>
    <row r="35" spans="1:52" ht="17" thickTop="1" x14ac:dyDescent="0.2">
      <c r="A35" s="1"/>
      <c r="B35" s="2"/>
      <c r="C35" s="4"/>
      <c r="D35" s="4"/>
      <c r="E35" s="8"/>
      <c r="F35" s="4"/>
      <c r="G35" s="9"/>
      <c r="H35" s="9"/>
      <c r="I35" s="9"/>
      <c r="J35" s="18"/>
      <c r="K35" s="18"/>
      <c r="M35" s="70"/>
      <c r="N35" s="70"/>
      <c r="O35" s="70"/>
      <c r="P35" s="70"/>
      <c r="Q35" s="83"/>
      <c r="S35" s="70"/>
      <c r="T35" s="18"/>
      <c r="U35" s="18"/>
      <c r="V35" s="18"/>
      <c r="W35" s="18"/>
      <c r="X35" s="59"/>
      <c r="Z35" s="70"/>
      <c r="AA35" s="18"/>
      <c r="AB35" s="18"/>
      <c r="AC35" s="18"/>
      <c r="AD35" s="18"/>
      <c r="AE35" s="59"/>
      <c r="AG35" s="70"/>
      <c r="AH35" s="18"/>
      <c r="AI35" s="18"/>
      <c r="AJ35" s="18"/>
      <c r="AK35" s="18"/>
      <c r="AL35" s="59"/>
      <c r="AN35" s="70"/>
      <c r="AO35" s="18"/>
      <c r="AP35" s="18"/>
      <c r="AQ35" s="18"/>
      <c r="AR35" s="18"/>
      <c r="AS35" s="59"/>
      <c r="AU35" s="70"/>
      <c r="AV35" s="18"/>
      <c r="AW35" s="18"/>
      <c r="AX35" s="18"/>
      <c r="AY35" s="18"/>
      <c r="AZ35" s="59"/>
    </row>
    <row r="36" spans="1:52" x14ac:dyDescent="0.2">
      <c r="A36" s="1"/>
      <c r="B36" s="2" t="s">
        <v>70</v>
      </c>
      <c r="C36" s="3" t="s">
        <v>2</v>
      </c>
      <c r="D36" s="4"/>
      <c r="E36" s="5" t="s">
        <v>3</v>
      </c>
      <c r="F36" s="4"/>
      <c r="G36" s="6" t="s">
        <v>4</v>
      </c>
      <c r="H36" s="6" t="s">
        <v>4</v>
      </c>
      <c r="I36" s="6"/>
      <c r="J36" s="18"/>
      <c r="K36" s="18"/>
      <c r="M36" s="85"/>
      <c r="N36" s="70"/>
      <c r="O36" s="70"/>
      <c r="P36" s="70"/>
      <c r="Q36" s="83"/>
      <c r="S36" s="85"/>
      <c r="T36" s="2"/>
      <c r="U36" s="18"/>
      <c r="V36" s="18"/>
      <c r="W36" s="18"/>
      <c r="X36" s="59"/>
      <c r="Z36" s="85"/>
      <c r="AA36" s="2"/>
      <c r="AB36" s="18"/>
      <c r="AC36" s="18"/>
      <c r="AD36" s="18"/>
      <c r="AE36" s="59"/>
      <c r="AG36" s="85"/>
      <c r="AH36" s="2"/>
      <c r="AI36" s="18"/>
      <c r="AJ36" s="18"/>
      <c r="AK36" s="18"/>
      <c r="AL36" s="59"/>
      <c r="AN36" s="85"/>
      <c r="AO36" s="2"/>
      <c r="AP36" s="18"/>
      <c r="AQ36" s="18"/>
      <c r="AR36" s="18"/>
      <c r="AS36" s="59"/>
      <c r="AU36" s="85"/>
      <c r="AV36" s="2"/>
      <c r="AW36" s="18"/>
      <c r="AX36" s="18"/>
      <c r="AY36" s="18"/>
      <c r="AZ36" s="59"/>
    </row>
    <row r="37" spans="1:52" ht="17" thickBot="1" x14ac:dyDescent="0.25">
      <c r="A37" s="1"/>
      <c r="B37" s="2"/>
      <c r="C37" s="4"/>
      <c r="D37" s="4"/>
      <c r="E37" s="8"/>
      <c r="F37" s="4"/>
      <c r="G37" s="9"/>
      <c r="H37" s="9"/>
      <c r="I37" s="9"/>
      <c r="J37" s="18"/>
      <c r="K37" s="18"/>
      <c r="M37" s="70"/>
      <c r="N37" s="70"/>
      <c r="O37" s="70"/>
      <c r="P37" s="70"/>
      <c r="Q37" s="83"/>
      <c r="S37" s="70"/>
      <c r="T37" s="18"/>
      <c r="U37" s="18"/>
      <c r="V37" s="18"/>
      <c r="W37" s="18"/>
      <c r="X37" s="59"/>
      <c r="Z37" s="70"/>
      <c r="AA37" s="18"/>
      <c r="AB37" s="18"/>
      <c r="AC37" s="18"/>
      <c r="AD37" s="18"/>
      <c r="AE37" s="59"/>
      <c r="AG37" s="70"/>
      <c r="AH37" s="18"/>
      <c r="AI37" s="18"/>
      <c r="AJ37" s="18"/>
      <c r="AK37" s="18"/>
      <c r="AL37" s="59"/>
      <c r="AN37" s="70"/>
      <c r="AO37" s="18"/>
      <c r="AP37" s="18"/>
      <c r="AQ37" s="18"/>
      <c r="AR37" s="18"/>
      <c r="AS37" s="59"/>
      <c r="AU37" s="70"/>
      <c r="AV37" s="18"/>
      <c r="AW37" s="18"/>
      <c r="AX37" s="18"/>
      <c r="AY37" s="18"/>
      <c r="AZ37" s="59"/>
    </row>
    <row r="38" spans="1:52" x14ac:dyDescent="0.2">
      <c r="A38" s="1">
        <v>1</v>
      </c>
      <c r="B38" s="1" t="s">
        <v>73</v>
      </c>
      <c r="C38" s="126">
        <v>274</v>
      </c>
      <c r="D38" s="11" t="s">
        <v>8</v>
      </c>
      <c r="E38" s="20">
        <v>36.549999999999997</v>
      </c>
      <c r="F38" s="11" t="s">
        <v>8</v>
      </c>
      <c r="G38" s="34">
        <f>+E38*C38</f>
        <v>10014.699999999999</v>
      </c>
      <c r="H38" s="180">
        <v>10015</v>
      </c>
      <c r="I38" s="198">
        <f t="shared" ref="I38" si="2">H38/G38</f>
        <v>1.0000299559647319</v>
      </c>
      <c r="J38" s="161">
        <f>G38-H38</f>
        <v>-0.30000000000109139</v>
      </c>
      <c r="K38" s="155">
        <v>1</v>
      </c>
      <c r="M38" s="187">
        <v>0</v>
      </c>
      <c r="N38" s="137">
        <f>J38*M38</f>
        <v>0</v>
      </c>
      <c r="O38" s="67"/>
      <c r="P38" s="69">
        <f>K38-M38</f>
        <v>1</v>
      </c>
      <c r="Q38" s="62">
        <f>J38-N38</f>
        <v>-0.30000000000109139</v>
      </c>
      <c r="S38" s="187">
        <v>0</v>
      </c>
      <c r="T38" s="138">
        <f>S38-M38</f>
        <v>0</v>
      </c>
      <c r="U38" s="139">
        <f>T38*J38</f>
        <v>0</v>
      </c>
      <c r="V38" s="140"/>
      <c r="W38" s="138">
        <f>K38-M38-T38</f>
        <v>1</v>
      </c>
      <c r="X38" s="141">
        <f>J38-N38-U38</f>
        <v>-0.30000000000109139</v>
      </c>
      <c r="Y38" s="82"/>
      <c r="Z38" s="187">
        <v>0</v>
      </c>
      <c r="AA38" s="136">
        <f>Z38-S38</f>
        <v>0</v>
      </c>
      <c r="AB38" s="53">
        <f>J38*AA38</f>
        <v>0</v>
      </c>
      <c r="AC38" s="67"/>
      <c r="AD38" s="69">
        <f>K38-M38-T38-AA38</f>
        <v>1</v>
      </c>
      <c r="AE38" s="56">
        <f>J38-N38-U38-AB38</f>
        <v>-0.30000000000109139</v>
      </c>
      <c r="AG38" s="187">
        <v>0</v>
      </c>
      <c r="AH38" s="136">
        <f>AG38-Z38</f>
        <v>0</v>
      </c>
      <c r="AI38" s="55">
        <f>J38*AH38</f>
        <v>0</v>
      </c>
      <c r="AJ38" s="67"/>
      <c r="AK38" s="69">
        <f>K38-M38-T38-AA38-AH38</f>
        <v>1</v>
      </c>
      <c r="AL38" s="56">
        <f>Q38-U38-AB38-AI38</f>
        <v>-0.30000000000109139</v>
      </c>
      <c r="AN38" s="187">
        <v>0</v>
      </c>
      <c r="AO38" s="136">
        <f>AN38-AG38</f>
        <v>0</v>
      </c>
      <c r="AP38" s="55">
        <f>J38*AO38</f>
        <v>0</v>
      </c>
      <c r="AQ38" s="67"/>
      <c r="AR38" s="69">
        <f>K38-M38-T38-AA38-AH38-AO38</f>
        <v>1</v>
      </c>
      <c r="AS38" s="56">
        <f>X38-AB38-AI38-AP38</f>
        <v>-0.30000000000109139</v>
      </c>
      <c r="AU38" s="187">
        <v>0</v>
      </c>
      <c r="AV38" s="136">
        <f>AU38-AN38</f>
        <v>0</v>
      </c>
      <c r="AW38" s="55">
        <f>J38*AV38</f>
        <v>0</v>
      </c>
      <c r="AX38" s="67"/>
      <c r="AY38" s="69">
        <f>K38-M38-T38-AA38-AH38-AO38-AV38</f>
        <v>1</v>
      </c>
      <c r="AZ38" s="56">
        <f>J38-N38-U38-AB38-AI38-AP38-AW38</f>
        <v>-0.30000000000109139</v>
      </c>
    </row>
    <row r="39" spans="1:52" x14ac:dyDescent="0.2">
      <c r="A39" s="1"/>
      <c r="B39" s="1"/>
      <c r="C39" s="127"/>
      <c r="D39" s="14"/>
      <c r="E39" s="22"/>
      <c r="F39" s="14"/>
      <c r="G39" s="34"/>
      <c r="H39" s="166"/>
      <c r="I39" s="167"/>
      <c r="J39" s="163"/>
      <c r="K39" s="156"/>
      <c r="M39" s="186"/>
      <c r="N39" s="130"/>
      <c r="O39" s="131"/>
      <c r="P39" s="132"/>
      <c r="Q39" s="133"/>
      <c r="S39" s="186"/>
      <c r="T39" s="138"/>
      <c r="U39" s="139"/>
      <c r="V39" s="140"/>
      <c r="W39" s="138"/>
      <c r="X39" s="141"/>
      <c r="Y39" s="82"/>
      <c r="Z39" s="186"/>
      <c r="AA39" s="132"/>
      <c r="AB39" s="130"/>
      <c r="AC39" s="131"/>
      <c r="AD39" s="132"/>
      <c r="AE39" s="134"/>
      <c r="AG39" s="186"/>
      <c r="AH39" s="132"/>
      <c r="AI39" s="135"/>
      <c r="AJ39" s="131"/>
      <c r="AK39" s="132"/>
      <c r="AL39" s="134"/>
      <c r="AN39" s="186"/>
      <c r="AO39" s="132"/>
      <c r="AP39" s="135"/>
      <c r="AQ39" s="131"/>
      <c r="AR39" s="132"/>
      <c r="AS39" s="134"/>
      <c r="AU39" s="186"/>
      <c r="AV39" s="132"/>
      <c r="AW39" s="135"/>
      <c r="AX39" s="131"/>
      <c r="AY39" s="132"/>
      <c r="AZ39" s="134"/>
    </row>
    <row r="40" spans="1:52" x14ac:dyDescent="0.2">
      <c r="A40" s="1">
        <v>2</v>
      </c>
      <c r="B40" s="1" t="s">
        <v>72</v>
      </c>
      <c r="C40" s="126">
        <v>5</v>
      </c>
      <c r="D40" s="11" t="s">
        <v>10</v>
      </c>
      <c r="E40" s="20">
        <v>2471</v>
      </c>
      <c r="F40" s="11" t="s">
        <v>10</v>
      </c>
      <c r="G40" s="34">
        <f>+E40*C40</f>
        <v>12355</v>
      </c>
      <c r="H40" s="166">
        <v>12355</v>
      </c>
      <c r="I40" s="167">
        <f t="shared" ref="I40" si="3">H40/G40</f>
        <v>1</v>
      </c>
      <c r="J40" s="161">
        <f>G40-H40</f>
        <v>0</v>
      </c>
      <c r="K40" s="155">
        <v>1</v>
      </c>
      <c r="M40" s="187">
        <v>0</v>
      </c>
      <c r="N40" s="137">
        <f>J40*M40</f>
        <v>0</v>
      </c>
      <c r="O40" s="67"/>
      <c r="P40" s="69">
        <f>K40-M40</f>
        <v>1</v>
      </c>
      <c r="Q40" s="62">
        <f>J40-N40</f>
        <v>0</v>
      </c>
      <c r="S40" s="187">
        <v>0</v>
      </c>
      <c r="T40" s="138">
        <f>S40-M40</f>
        <v>0</v>
      </c>
      <c r="U40" s="139">
        <f>T40*J40</f>
        <v>0</v>
      </c>
      <c r="V40" s="140"/>
      <c r="W40" s="138">
        <f>K40-M40-T40</f>
        <v>1</v>
      </c>
      <c r="X40" s="141">
        <f>J40-N40-U40</f>
        <v>0</v>
      </c>
      <c r="Y40" s="82"/>
      <c r="Z40" s="187">
        <v>0</v>
      </c>
      <c r="AA40" s="136">
        <f>Z40-S40</f>
        <v>0</v>
      </c>
      <c r="AB40" s="53">
        <f>J40*AA40</f>
        <v>0</v>
      </c>
      <c r="AC40" s="67"/>
      <c r="AD40" s="69">
        <f>K40-M40-T40-AA40</f>
        <v>1</v>
      </c>
      <c r="AE40" s="56">
        <f>J40-N40-U40-AB40</f>
        <v>0</v>
      </c>
      <c r="AG40" s="187">
        <v>0</v>
      </c>
      <c r="AH40" s="136">
        <f>AG40-Z40</f>
        <v>0</v>
      </c>
      <c r="AI40" s="55">
        <f>J40*AH40</f>
        <v>0</v>
      </c>
      <c r="AJ40" s="67"/>
      <c r="AK40" s="69">
        <f>K40-M40-T40-AA40-AH40</f>
        <v>1</v>
      </c>
      <c r="AL40" s="56">
        <f>Q40-U40-AB40-AI40</f>
        <v>0</v>
      </c>
      <c r="AN40" s="187">
        <v>0</v>
      </c>
      <c r="AO40" s="136">
        <f>AN40-AG40</f>
        <v>0</v>
      </c>
      <c r="AP40" s="55">
        <f>J40*AO40</f>
        <v>0</v>
      </c>
      <c r="AQ40" s="67"/>
      <c r="AR40" s="69">
        <f>K40-M40-T40-AA40-AH40-AO40</f>
        <v>1</v>
      </c>
      <c r="AS40" s="56">
        <f>X40-AB40-AI40-AP40</f>
        <v>0</v>
      </c>
      <c r="AU40" s="187">
        <v>0</v>
      </c>
      <c r="AV40" s="136">
        <f>AU40-AN40</f>
        <v>0</v>
      </c>
      <c r="AW40" s="55">
        <f>J40*AV40</f>
        <v>0</v>
      </c>
      <c r="AX40" s="67"/>
      <c r="AY40" s="69">
        <f>K40-M40-T40-AA40-AH40-AO40-AV40</f>
        <v>1</v>
      </c>
      <c r="AZ40" s="56">
        <f>J40-N40-U40-AB40-AI40-AP40-AW40</f>
        <v>0</v>
      </c>
    </row>
    <row r="41" spans="1:52" x14ac:dyDescent="0.2">
      <c r="A41" s="1"/>
      <c r="B41" s="1"/>
      <c r="C41" s="127"/>
      <c r="D41" s="14"/>
      <c r="E41" s="22"/>
      <c r="F41" s="14"/>
      <c r="G41" s="34"/>
      <c r="H41" s="166"/>
      <c r="I41" s="167"/>
      <c r="J41" s="163"/>
      <c r="K41" s="156"/>
      <c r="M41" s="186"/>
      <c r="N41" s="130"/>
      <c r="O41" s="131"/>
      <c r="P41" s="132"/>
      <c r="Q41" s="133"/>
      <c r="S41" s="186"/>
      <c r="T41" s="138"/>
      <c r="U41" s="139"/>
      <c r="V41" s="140"/>
      <c r="W41" s="138"/>
      <c r="X41" s="141"/>
      <c r="Y41" s="82"/>
      <c r="Z41" s="186"/>
      <c r="AA41" s="132"/>
      <c r="AB41" s="130"/>
      <c r="AC41" s="131"/>
      <c r="AD41" s="132"/>
      <c r="AE41" s="134"/>
      <c r="AG41" s="186"/>
      <c r="AH41" s="132"/>
      <c r="AI41" s="135"/>
      <c r="AJ41" s="131"/>
      <c r="AK41" s="132"/>
      <c r="AL41" s="134"/>
      <c r="AN41" s="186"/>
      <c r="AO41" s="132"/>
      <c r="AP41" s="135"/>
      <c r="AQ41" s="131"/>
      <c r="AR41" s="132"/>
      <c r="AS41" s="134"/>
      <c r="AU41" s="186"/>
      <c r="AV41" s="132"/>
      <c r="AW41" s="135"/>
      <c r="AX41" s="131"/>
      <c r="AY41" s="132"/>
      <c r="AZ41" s="134"/>
    </row>
    <row r="42" spans="1:52" x14ac:dyDescent="0.2">
      <c r="A42" s="1">
        <v>3</v>
      </c>
      <c r="B42" s="1" t="s">
        <v>71</v>
      </c>
      <c r="C42" s="126">
        <v>2</v>
      </c>
      <c r="D42" s="11" t="s">
        <v>10</v>
      </c>
      <c r="E42" s="20">
        <v>1717</v>
      </c>
      <c r="F42" s="11" t="s">
        <v>10</v>
      </c>
      <c r="G42" s="34">
        <f>+E42*C42</f>
        <v>3434</v>
      </c>
      <c r="H42" s="166">
        <v>3434</v>
      </c>
      <c r="I42" s="167">
        <f t="shared" ref="I42" si="4">H42/G42</f>
        <v>1</v>
      </c>
      <c r="J42" s="161">
        <f>G42-H42</f>
        <v>0</v>
      </c>
      <c r="K42" s="155">
        <v>1</v>
      </c>
      <c r="M42" s="138">
        <v>0</v>
      </c>
      <c r="N42" s="137">
        <f>J42*M42</f>
        <v>0</v>
      </c>
      <c r="O42" s="67"/>
      <c r="P42" s="69">
        <f>K42-M42</f>
        <v>1</v>
      </c>
      <c r="Q42" s="62">
        <f>J42-N42</f>
        <v>0</v>
      </c>
      <c r="S42" s="138">
        <v>0</v>
      </c>
      <c r="T42" s="138">
        <f>S42-M42</f>
        <v>0</v>
      </c>
      <c r="U42" s="139">
        <f>T42*J42</f>
        <v>0</v>
      </c>
      <c r="V42" s="140"/>
      <c r="W42" s="138">
        <f>K42-M42-T42</f>
        <v>1</v>
      </c>
      <c r="X42" s="141">
        <f>J42-N42-U42</f>
        <v>0</v>
      </c>
      <c r="Y42" s="82"/>
      <c r="Z42" s="138">
        <v>0</v>
      </c>
      <c r="AA42" s="136">
        <f>Z42-S42</f>
        <v>0</v>
      </c>
      <c r="AB42" s="53">
        <f>J42*AA42</f>
        <v>0</v>
      </c>
      <c r="AC42" s="67"/>
      <c r="AD42" s="69">
        <f>K42-M42-T42-AA42</f>
        <v>1</v>
      </c>
      <c r="AE42" s="56">
        <f>J42-N42-U42-AB42</f>
        <v>0</v>
      </c>
      <c r="AG42" s="138">
        <v>0</v>
      </c>
      <c r="AH42" s="136">
        <f>AG42-Z42</f>
        <v>0</v>
      </c>
      <c r="AI42" s="55">
        <f>J42*AH42</f>
        <v>0</v>
      </c>
      <c r="AJ42" s="67"/>
      <c r="AK42" s="69">
        <f>K42-M42-T42-AA42-AH42</f>
        <v>1</v>
      </c>
      <c r="AL42" s="56">
        <f>Q42-U42-AB42-AI42</f>
        <v>0</v>
      </c>
      <c r="AN42" s="138">
        <v>0</v>
      </c>
      <c r="AO42" s="136">
        <f>AN42-AG42</f>
        <v>0</v>
      </c>
      <c r="AP42" s="55">
        <f>J42*AO42</f>
        <v>0</v>
      </c>
      <c r="AQ42" s="67"/>
      <c r="AR42" s="69">
        <f>K42-M42-T42-AA42-AH42-AO42</f>
        <v>1</v>
      </c>
      <c r="AS42" s="56">
        <f>X42-AB42-AI42-AP42</f>
        <v>0</v>
      </c>
      <c r="AU42" s="138">
        <v>0</v>
      </c>
      <c r="AV42" s="136">
        <f>AU42-AN42</f>
        <v>0</v>
      </c>
      <c r="AW42" s="55">
        <f>J42*AV42</f>
        <v>0</v>
      </c>
      <c r="AX42" s="67"/>
      <c r="AY42" s="69">
        <f>K42-M42-T42-AA42-AH42-AO42-AV42</f>
        <v>1</v>
      </c>
      <c r="AZ42" s="56">
        <f>J42-N42-U42-AB42-AI42-AP42-AW42</f>
        <v>0</v>
      </c>
    </row>
    <row r="43" spans="1:52" x14ac:dyDescent="0.2">
      <c r="A43" s="1"/>
      <c r="B43" s="1"/>
      <c r="C43" s="127"/>
      <c r="D43" s="14"/>
      <c r="E43" s="22"/>
      <c r="F43" s="14"/>
      <c r="G43" s="34"/>
      <c r="H43" s="166"/>
      <c r="I43" s="174"/>
      <c r="J43" s="162"/>
      <c r="K43" s="156"/>
      <c r="M43" s="138"/>
      <c r="N43" s="130"/>
      <c r="O43" s="131"/>
      <c r="P43" s="132"/>
      <c r="Q43" s="133"/>
      <c r="S43" s="138"/>
      <c r="T43" s="138"/>
      <c r="U43" s="139"/>
      <c r="V43" s="140"/>
      <c r="W43" s="138"/>
      <c r="X43" s="141"/>
      <c r="Y43" s="82"/>
      <c r="Z43" s="138"/>
      <c r="AA43" s="132"/>
      <c r="AB43" s="130"/>
      <c r="AC43" s="131"/>
      <c r="AD43" s="132"/>
      <c r="AE43" s="134"/>
      <c r="AG43" s="138"/>
      <c r="AH43" s="132"/>
      <c r="AI43" s="135"/>
      <c r="AJ43" s="131"/>
      <c r="AK43" s="132"/>
      <c r="AL43" s="134"/>
      <c r="AN43" s="138"/>
      <c r="AO43" s="132"/>
      <c r="AP43" s="135"/>
      <c r="AQ43" s="131"/>
      <c r="AR43" s="132"/>
      <c r="AS43" s="134"/>
      <c r="AU43" s="138"/>
      <c r="AV43" s="132"/>
      <c r="AW43" s="135"/>
      <c r="AX43" s="131"/>
      <c r="AY43" s="132"/>
      <c r="AZ43" s="134"/>
    </row>
    <row r="44" spans="1:52" x14ac:dyDescent="0.2">
      <c r="A44" s="1">
        <v>4</v>
      </c>
      <c r="B44" s="1" t="s">
        <v>74</v>
      </c>
      <c r="C44" s="127">
        <v>2</v>
      </c>
      <c r="D44" s="14" t="s">
        <v>10</v>
      </c>
      <c r="E44" s="22">
        <v>1769</v>
      </c>
      <c r="F44" s="14" t="s">
        <v>10</v>
      </c>
      <c r="G44" s="34">
        <f>+E44*C44</f>
        <v>3538</v>
      </c>
      <c r="H44" s="166">
        <v>0</v>
      </c>
      <c r="I44" s="167">
        <f t="shared" ref="I44" si="5">H44/G44</f>
        <v>0</v>
      </c>
      <c r="J44" s="161">
        <f>G44-H44</f>
        <v>3538</v>
      </c>
      <c r="K44" s="155">
        <v>1</v>
      </c>
      <c r="M44" s="138">
        <v>0</v>
      </c>
      <c r="N44" s="137">
        <f>J44*M44</f>
        <v>0</v>
      </c>
      <c r="O44" s="67"/>
      <c r="P44" s="69">
        <f>K44-M44</f>
        <v>1</v>
      </c>
      <c r="Q44" s="62">
        <f>J44-N44</f>
        <v>3538</v>
      </c>
      <c r="S44" s="138">
        <v>0</v>
      </c>
      <c r="T44" s="138">
        <f>S44-M44</f>
        <v>0</v>
      </c>
      <c r="U44" s="139">
        <f>T44*J44</f>
        <v>0</v>
      </c>
      <c r="V44" s="140"/>
      <c r="W44" s="138">
        <f>K44-M44-T44</f>
        <v>1</v>
      </c>
      <c r="X44" s="141">
        <f>J44-N44-U44</f>
        <v>3538</v>
      </c>
      <c r="Y44" s="82"/>
      <c r="Z44" s="138">
        <v>0</v>
      </c>
      <c r="AA44" s="136">
        <f>Z44-S44</f>
        <v>0</v>
      </c>
      <c r="AB44" s="53">
        <f>J44*AA44</f>
        <v>0</v>
      </c>
      <c r="AC44" s="67"/>
      <c r="AD44" s="69">
        <f>K44-M44-T44-AA44</f>
        <v>1</v>
      </c>
      <c r="AE44" s="56">
        <f>J44-N44-U44-AB44</f>
        <v>3538</v>
      </c>
      <c r="AG44" s="138">
        <v>0</v>
      </c>
      <c r="AH44" s="136">
        <f>AG44-Z44</f>
        <v>0</v>
      </c>
      <c r="AI44" s="55">
        <f>J44*AH44</f>
        <v>0</v>
      </c>
      <c r="AJ44" s="67"/>
      <c r="AK44" s="69">
        <f>K44-M44-T44-AA44-AH44</f>
        <v>1</v>
      </c>
      <c r="AL44" s="56">
        <f>Q44-U44-AB44-AI44</f>
        <v>3538</v>
      </c>
      <c r="AN44" s="138">
        <v>0</v>
      </c>
      <c r="AO44" s="136">
        <f>AN44-AG44</f>
        <v>0</v>
      </c>
      <c r="AP44" s="55">
        <f>J44*AO44</f>
        <v>0</v>
      </c>
      <c r="AQ44" s="67"/>
      <c r="AR44" s="69">
        <f>K44-M44-T44-AA44-AH44-AO44</f>
        <v>1</v>
      </c>
      <c r="AS44" s="56">
        <f>X44-AB44-AI44-AP44</f>
        <v>3538</v>
      </c>
      <c r="AU44" s="138">
        <v>0</v>
      </c>
      <c r="AV44" s="136">
        <f>AU44-AN44</f>
        <v>0</v>
      </c>
      <c r="AW44" s="55">
        <f>J44*AV44</f>
        <v>0</v>
      </c>
      <c r="AX44" s="67"/>
      <c r="AY44" s="69">
        <f>K44-M44-T44-AA44-AH44-AO44-AV44</f>
        <v>1</v>
      </c>
      <c r="AZ44" s="56">
        <f>J44-N44-U44-AB44-AI44-AP44-AW44</f>
        <v>3538</v>
      </c>
    </row>
    <row r="45" spans="1:52" x14ac:dyDescent="0.2">
      <c r="A45" s="1"/>
      <c r="B45" s="1"/>
      <c r="C45" s="127"/>
      <c r="D45" s="14"/>
      <c r="E45" s="22"/>
      <c r="F45" s="14"/>
      <c r="G45" s="34"/>
      <c r="H45" s="166"/>
      <c r="I45" s="174"/>
      <c r="J45" s="162"/>
      <c r="K45" s="156"/>
      <c r="M45" s="138"/>
      <c r="N45" s="130"/>
      <c r="O45" s="131"/>
      <c r="P45" s="132"/>
      <c r="Q45" s="133"/>
      <c r="S45" s="138"/>
      <c r="T45" s="138"/>
      <c r="U45" s="139"/>
      <c r="V45" s="140"/>
      <c r="W45" s="138"/>
      <c r="X45" s="141"/>
      <c r="Y45" s="82"/>
      <c r="Z45" s="138"/>
      <c r="AA45" s="132"/>
      <c r="AB45" s="130"/>
      <c r="AC45" s="131"/>
      <c r="AD45" s="132"/>
      <c r="AE45" s="134"/>
      <c r="AG45" s="138"/>
      <c r="AH45" s="132"/>
      <c r="AI45" s="135"/>
      <c r="AJ45" s="131"/>
      <c r="AK45" s="132"/>
      <c r="AL45" s="134"/>
      <c r="AN45" s="138"/>
      <c r="AO45" s="132"/>
      <c r="AP45" s="135"/>
      <c r="AQ45" s="131"/>
      <c r="AR45" s="132"/>
      <c r="AS45" s="134"/>
      <c r="AU45" s="138"/>
      <c r="AV45" s="132"/>
      <c r="AW45" s="135"/>
      <c r="AX45" s="131"/>
      <c r="AY45" s="132"/>
      <c r="AZ45" s="134"/>
    </row>
    <row r="46" spans="1:52" x14ac:dyDescent="0.2">
      <c r="A46" s="1">
        <v>5</v>
      </c>
      <c r="B46" s="1" t="s">
        <v>75</v>
      </c>
      <c r="C46" s="127">
        <v>2</v>
      </c>
      <c r="D46" s="14" t="s">
        <v>10</v>
      </c>
      <c r="E46" s="22">
        <v>1248</v>
      </c>
      <c r="F46" s="14" t="s">
        <v>10</v>
      </c>
      <c r="G46" s="34">
        <f>+E46*C46</f>
        <v>2496</v>
      </c>
      <c r="H46" s="166">
        <v>0</v>
      </c>
      <c r="I46" s="167">
        <f t="shared" ref="I46" si="6">H46/G46</f>
        <v>0</v>
      </c>
      <c r="J46" s="161">
        <f>G46-H46</f>
        <v>2496</v>
      </c>
      <c r="K46" s="155">
        <v>1</v>
      </c>
      <c r="M46" s="138">
        <v>0</v>
      </c>
      <c r="N46" s="137">
        <f>J46*M46</f>
        <v>0</v>
      </c>
      <c r="O46" s="67"/>
      <c r="P46" s="69">
        <f>K46-M46</f>
        <v>1</v>
      </c>
      <c r="Q46" s="62">
        <f>J46-N46</f>
        <v>2496</v>
      </c>
      <c r="S46" s="138">
        <v>0</v>
      </c>
      <c r="T46" s="138">
        <f>S46-M46</f>
        <v>0</v>
      </c>
      <c r="U46" s="139">
        <f>T46*J46</f>
        <v>0</v>
      </c>
      <c r="V46" s="140"/>
      <c r="W46" s="138">
        <f>K46-M46-T46</f>
        <v>1</v>
      </c>
      <c r="X46" s="141">
        <f>J46-N46-U46</f>
        <v>2496</v>
      </c>
      <c r="Y46" s="82"/>
      <c r="Z46" s="138">
        <v>0</v>
      </c>
      <c r="AA46" s="136">
        <f>Z46-S46</f>
        <v>0</v>
      </c>
      <c r="AB46" s="53">
        <f>J46*AA46</f>
        <v>0</v>
      </c>
      <c r="AC46" s="67"/>
      <c r="AD46" s="69">
        <f>K46-M46-T46-AA46</f>
        <v>1</v>
      </c>
      <c r="AE46" s="56">
        <f>J46-N46-U46-AB46</f>
        <v>2496</v>
      </c>
      <c r="AG46" s="138">
        <v>0</v>
      </c>
      <c r="AH46" s="136">
        <f>AG46-Z46</f>
        <v>0</v>
      </c>
      <c r="AI46" s="55">
        <f>J46*AH46</f>
        <v>0</v>
      </c>
      <c r="AJ46" s="67"/>
      <c r="AK46" s="69">
        <f>K46-M46-T46-AA46-AH46</f>
        <v>1</v>
      </c>
      <c r="AL46" s="56">
        <f>Q46-U46-AB46-AI46</f>
        <v>2496</v>
      </c>
      <c r="AN46" s="138">
        <v>0</v>
      </c>
      <c r="AO46" s="136">
        <f>AN46-AG46</f>
        <v>0</v>
      </c>
      <c r="AP46" s="55">
        <f>J46*AO46</f>
        <v>0</v>
      </c>
      <c r="AQ46" s="67"/>
      <c r="AR46" s="69">
        <f>K46-M46-T46-AA46-AH46-AO46</f>
        <v>1</v>
      </c>
      <c r="AS46" s="56">
        <f>X46-AB46-AI46-AP46</f>
        <v>2496</v>
      </c>
      <c r="AU46" s="138">
        <v>0</v>
      </c>
      <c r="AV46" s="136">
        <f>AU46-AN46</f>
        <v>0</v>
      </c>
      <c r="AW46" s="55">
        <f>J46*AV46</f>
        <v>0</v>
      </c>
      <c r="AX46" s="67"/>
      <c r="AY46" s="69">
        <f>K46-M46-T46-AA46-AH46-AO46-AV46</f>
        <v>1</v>
      </c>
      <c r="AZ46" s="56">
        <f>J46-N46-U46-AB46-AI46-AP46-AW46</f>
        <v>2496</v>
      </c>
    </row>
    <row r="47" spans="1:52" x14ac:dyDescent="0.2">
      <c r="A47" s="1"/>
      <c r="B47" s="1"/>
      <c r="C47" s="127"/>
      <c r="D47" s="14"/>
      <c r="E47" s="22"/>
      <c r="F47" s="14"/>
      <c r="G47" s="34"/>
      <c r="H47" s="166"/>
      <c r="I47" s="174"/>
      <c r="J47" s="162"/>
      <c r="K47" s="156"/>
      <c r="M47" s="138"/>
      <c r="N47" s="130"/>
      <c r="O47" s="131"/>
      <c r="P47" s="132"/>
      <c r="Q47" s="133"/>
      <c r="S47" s="138"/>
      <c r="T47" s="138"/>
      <c r="U47" s="139"/>
      <c r="V47" s="140"/>
      <c r="W47" s="138"/>
      <c r="X47" s="141"/>
      <c r="Y47" s="82"/>
      <c r="Z47" s="138"/>
      <c r="AA47" s="132"/>
      <c r="AB47" s="130"/>
      <c r="AC47" s="131"/>
      <c r="AD47" s="132"/>
      <c r="AE47" s="134"/>
      <c r="AG47" s="138"/>
      <c r="AH47" s="132"/>
      <c r="AI47" s="135"/>
      <c r="AJ47" s="131"/>
      <c r="AK47" s="132"/>
      <c r="AL47" s="134"/>
      <c r="AN47" s="138"/>
      <c r="AO47" s="132"/>
      <c r="AP47" s="135"/>
      <c r="AQ47" s="131"/>
      <c r="AR47" s="132"/>
      <c r="AS47" s="134"/>
      <c r="AU47" s="138"/>
      <c r="AV47" s="132"/>
      <c r="AW47" s="135"/>
      <c r="AX47" s="131"/>
      <c r="AY47" s="132"/>
      <c r="AZ47" s="134"/>
    </row>
    <row r="48" spans="1:52" x14ac:dyDescent="0.2">
      <c r="A48" s="1">
        <v>6</v>
      </c>
      <c r="B48" s="1" t="s">
        <v>47</v>
      </c>
      <c r="C48" s="127">
        <v>2</v>
      </c>
      <c r="D48" s="14" t="s">
        <v>10</v>
      </c>
      <c r="E48" s="22">
        <v>1381</v>
      </c>
      <c r="F48" s="14" t="s">
        <v>10</v>
      </c>
      <c r="G48" s="34">
        <f>+E48*C48</f>
        <v>2762</v>
      </c>
      <c r="H48" s="166">
        <v>2762</v>
      </c>
      <c r="I48" s="167">
        <f t="shared" ref="I48" si="7">H48/G48</f>
        <v>1</v>
      </c>
      <c r="J48" s="161">
        <f>G48-H48</f>
        <v>0</v>
      </c>
      <c r="K48" s="155">
        <v>1</v>
      </c>
      <c r="M48" s="138">
        <v>0</v>
      </c>
      <c r="N48" s="137">
        <f>J48*M48</f>
        <v>0</v>
      </c>
      <c r="O48" s="67"/>
      <c r="P48" s="69">
        <f>K48-M48</f>
        <v>1</v>
      </c>
      <c r="Q48" s="62">
        <f>J48-N48</f>
        <v>0</v>
      </c>
      <c r="S48" s="138">
        <v>0</v>
      </c>
      <c r="T48" s="138">
        <f>S48-M48</f>
        <v>0</v>
      </c>
      <c r="U48" s="139">
        <f>T48*J48</f>
        <v>0</v>
      </c>
      <c r="V48" s="140"/>
      <c r="W48" s="138">
        <f>K48-M48-T48</f>
        <v>1</v>
      </c>
      <c r="X48" s="141">
        <f>J48-N48-U48</f>
        <v>0</v>
      </c>
      <c r="Y48" s="82"/>
      <c r="Z48" s="138">
        <v>0</v>
      </c>
      <c r="AA48" s="136">
        <f>Z48-S48</f>
        <v>0</v>
      </c>
      <c r="AB48" s="53">
        <f>J48*AA48</f>
        <v>0</v>
      </c>
      <c r="AC48" s="67"/>
      <c r="AD48" s="69">
        <f>K48-M48-T48-AA48</f>
        <v>1</v>
      </c>
      <c r="AE48" s="56">
        <f>J48-N48-U48-AB48</f>
        <v>0</v>
      </c>
      <c r="AG48" s="138">
        <v>0</v>
      </c>
      <c r="AH48" s="136">
        <f>AG48-Z48</f>
        <v>0</v>
      </c>
      <c r="AI48" s="55">
        <f>J48*AH48</f>
        <v>0</v>
      </c>
      <c r="AJ48" s="67"/>
      <c r="AK48" s="69">
        <f>K48-M48-T48-AA48-AH48</f>
        <v>1</v>
      </c>
      <c r="AL48" s="56">
        <f>Q48-U48-AB48-AI48</f>
        <v>0</v>
      </c>
      <c r="AN48" s="138">
        <v>0</v>
      </c>
      <c r="AO48" s="136">
        <f>AN48-AG48</f>
        <v>0</v>
      </c>
      <c r="AP48" s="55">
        <f>J48*AO48</f>
        <v>0</v>
      </c>
      <c r="AQ48" s="67"/>
      <c r="AR48" s="69">
        <f>K48-M48-T48-AA48-AH48-AO48</f>
        <v>1</v>
      </c>
      <c r="AS48" s="56">
        <f>X48-AB48-AI48-AP48</f>
        <v>0</v>
      </c>
      <c r="AU48" s="138">
        <v>0</v>
      </c>
      <c r="AV48" s="136">
        <f>AU48-AN48</f>
        <v>0</v>
      </c>
      <c r="AW48" s="55">
        <f>J48*AV48</f>
        <v>0</v>
      </c>
      <c r="AX48" s="67"/>
      <c r="AY48" s="69">
        <f>K48-M48-T48-AA48-AH48-AO48-AV48</f>
        <v>1</v>
      </c>
      <c r="AZ48" s="56">
        <f>J48-N48-U48-AB48-AI48-AP48-AW48</f>
        <v>0</v>
      </c>
    </row>
    <row r="49" spans="1:52" x14ac:dyDescent="0.2">
      <c r="A49" s="1"/>
      <c r="B49" s="1"/>
      <c r="C49" s="127"/>
      <c r="D49" s="14"/>
      <c r="E49" s="22"/>
      <c r="F49" s="14"/>
      <c r="G49" s="34"/>
      <c r="H49" s="166"/>
      <c r="I49" s="174"/>
      <c r="J49" s="162"/>
      <c r="K49" s="156"/>
      <c r="M49" s="138"/>
      <c r="N49" s="130"/>
      <c r="O49" s="131"/>
      <c r="P49" s="132"/>
      <c r="Q49" s="133"/>
      <c r="S49" s="138"/>
      <c r="T49" s="138"/>
      <c r="U49" s="139"/>
      <c r="V49" s="140"/>
      <c r="W49" s="138"/>
      <c r="X49" s="141"/>
      <c r="Y49" s="82"/>
      <c r="Z49" s="138"/>
      <c r="AA49" s="132"/>
      <c r="AB49" s="130"/>
      <c r="AC49" s="131"/>
      <c r="AD49" s="132"/>
      <c r="AE49" s="134"/>
      <c r="AG49" s="138"/>
      <c r="AH49" s="132"/>
      <c r="AI49" s="135"/>
      <c r="AJ49" s="131"/>
      <c r="AK49" s="132"/>
      <c r="AL49" s="134"/>
      <c r="AN49" s="138"/>
      <c r="AO49" s="132"/>
      <c r="AP49" s="135"/>
      <c r="AQ49" s="131"/>
      <c r="AR49" s="132"/>
      <c r="AS49" s="134"/>
      <c r="AU49" s="138"/>
      <c r="AV49" s="132"/>
      <c r="AW49" s="135"/>
      <c r="AX49" s="131"/>
      <c r="AY49" s="132"/>
      <c r="AZ49" s="134"/>
    </row>
    <row r="50" spans="1:52" ht="17" thickBot="1" x14ac:dyDescent="0.25">
      <c r="A50" s="1">
        <v>7</v>
      </c>
      <c r="B50" s="1" t="s">
        <v>76</v>
      </c>
      <c r="C50" s="127">
        <v>4</v>
      </c>
      <c r="D50" s="14" t="s">
        <v>10</v>
      </c>
      <c r="E50" s="22">
        <v>435</v>
      </c>
      <c r="F50" s="14" t="s">
        <v>10</v>
      </c>
      <c r="G50" s="34">
        <f>+E50*C50</f>
        <v>1740</v>
      </c>
      <c r="H50" s="168">
        <v>0</v>
      </c>
      <c r="I50" s="169">
        <f>H50/G50</f>
        <v>0</v>
      </c>
      <c r="J50" s="161">
        <f>G50-H50</f>
        <v>1740</v>
      </c>
      <c r="K50" s="155">
        <v>1</v>
      </c>
      <c r="M50" s="138">
        <v>0</v>
      </c>
      <c r="N50" s="137">
        <f>J50*M50</f>
        <v>0</v>
      </c>
      <c r="O50" s="67"/>
      <c r="P50" s="69">
        <f>K50-M50</f>
        <v>1</v>
      </c>
      <c r="Q50" s="62">
        <f>J50-N50</f>
        <v>1740</v>
      </c>
      <c r="S50" s="138">
        <v>0</v>
      </c>
      <c r="T50" s="138">
        <f>S50-M50</f>
        <v>0</v>
      </c>
      <c r="U50" s="139">
        <f>T50*J50</f>
        <v>0</v>
      </c>
      <c r="V50" s="140"/>
      <c r="W50" s="138">
        <f>K50-M50-T50</f>
        <v>1</v>
      </c>
      <c r="X50" s="141">
        <f>J50-N50-U50</f>
        <v>1740</v>
      </c>
      <c r="Y50" s="82"/>
      <c r="Z50" s="138">
        <v>0</v>
      </c>
      <c r="AA50" s="136">
        <f>Z50-S50</f>
        <v>0</v>
      </c>
      <c r="AB50" s="53">
        <f>J50*AA50</f>
        <v>0</v>
      </c>
      <c r="AC50" s="67"/>
      <c r="AD50" s="69">
        <f>K50-M50-T50-AA50</f>
        <v>1</v>
      </c>
      <c r="AE50" s="56">
        <f>J50-N50-U50-AB50</f>
        <v>1740</v>
      </c>
      <c r="AG50" s="138">
        <v>0</v>
      </c>
      <c r="AH50" s="136">
        <f>AG50-Z50</f>
        <v>0</v>
      </c>
      <c r="AI50" s="55">
        <f>J50*AH50</f>
        <v>0</v>
      </c>
      <c r="AJ50" s="67"/>
      <c r="AK50" s="69">
        <f>K50-M50-T50-AA50-AH50</f>
        <v>1</v>
      </c>
      <c r="AL50" s="56">
        <f>Q50-U50-AB50-AI50</f>
        <v>1740</v>
      </c>
      <c r="AN50" s="138">
        <v>0</v>
      </c>
      <c r="AO50" s="136">
        <f>AN50-AG50</f>
        <v>0</v>
      </c>
      <c r="AP50" s="55">
        <f>J50*AO50</f>
        <v>0</v>
      </c>
      <c r="AQ50" s="67"/>
      <c r="AR50" s="69">
        <f>K50-M50-T50-AA50-AH50-AO50</f>
        <v>1</v>
      </c>
      <c r="AS50" s="56">
        <f>X50-AB50-AI50-AP50</f>
        <v>1740</v>
      </c>
      <c r="AU50" s="138">
        <v>0</v>
      </c>
      <c r="AV50" s="136">
        <f>AU50-AN50</f>
        <v>0</v>
      </c>
      <c r="AW50" s="55">
        <f>J50*AV50</f>
        <v>0</v>
      </c>
      <c r="AX50" s="67"/>
      <c r="AY50" s="69">
        <f>K50-M50-T50-AA50-AH50-AO50-AV50</f>
        <v>1</v>
      </c>
      <c r="AZ50" s="56">
        <f>J50-N50-U50-AB50-AI50-AP50-AW50</f>
        <v>1740</v>
      </c>
    </row>
    <row r="51" spans="1:52" s="123" customFormat="1" x14ac:dyDescent="0.2">
      <c r="A51" s="40"/>
      <c r="B51" s="40"/>
      <c r="C51" s="146"/>
      <c r="D51" s="147"/>
      <c r="E51" s="148"/>
      <c r="F51" s="147"/>
      <c r="G51" s="149"/>
      <c r="H51" s="149"/>
      <c r="I51" s="149"/>
      <c r="J51" s="150"/>
      <c r="K51" s="151"/>
      <c r="M51" s="132"/>
      <c r="N51" s="135"/>
      <c r="O51" s="135"/>
      <c r="P51" s="132"/>
      <c r="Q51" s="134"/>
      <c r="S51" s="132"/>
      <c r="T51" s="132"/>
      <c r="U51" s="135"/>
      <c r="V51" s="135"/>
      <c r="W51" s="132"/>
      <c r="X51" s="134"/>
      <c r="Y51" s="124"/>
      <c r="Z51" s="132"/>
      <c r="AA51" s="132"/>
      <c r="AB51" s="135"/>
      <c r="AC51" s="135"/>
      <c r="AD51" s="132"/>
      <c r="AE51" s="134"/>
      <c r="AG51" s="132"/>
      <c r="AH51" s="132"/>
      <c r="AI51" s="135"/>
      <c r="AJ51" s="135"/>
      <c r="AK51" s="132"/>
      <c r="AL51" s="134"/>
      <c r="AN51" s="132"/>
      <c r="AO51" s="132"/>
      <c r="AP51" s="135"/>
      <c r="AQ51" s="135"/>
      <c r="AR51" s="132"/>
      <c r="AS51" s="134"/>
      <c r="AU51" s="132"/>
      <c r="AV51" s="132"/>
      <c r="AW51" s="135"/>
      <c r="AX51" s="135"/>
      <c r="AY51" s="132"/>
      <c r="AZ51" s="134"/>
    </row>
    <row r="52" spans="1:52" ht="17" thickBot="1" x14ac:dyDescent="0.25">
      <c r="A52" s="1"/>
      <c r="B52" s="205" t="s">
        <v>70</v>
      </c>
      <c r="C52" s="205"/>
      <c r="D52" s="205"/>
      <c r="E52" s="205"/>
      <c r="F52" s="190" t="s">
        <v>9</v>
      </c>
      <c r="G52" s="16">
        <f>SUM(G38:G50)</f>
        <v>36339.699999999997</v>
      </c>
      <c r="H52" s="16">
        <f>SUM(H38:H50)</f>
        <v>28566</v>
      </c>
      <c r="I52" s="16"/>
      <c r="J52" s="154">
        <f>SUM(J38:J50)</f>
        <v>7773.6999999999989</v>
      </c>
      <c r="K52" s="18"/>
      <c r="M52" s="70"/>
      <c r="N52" s="44">
        <f>SUM(N38:N50)</f>
        <v>0</v>
      </c>
      <c r="O52" s="44"/>
      <c r="P52" s="44"/>
      <c r="Q52" s="44">
        <f>SUM(Q38:Q50)</f>
        <v>7773.6999999999989</v>
      </c>
      <c r="S52" s="70"/>
      <c r="T52" s="18"/>
      <c r="U52" s="44">
        <f>SUM(U38:U50)</f>
        <v>0</v>
      </c>
      <c r="V52" s="44"/>
      <c r="W52" s="44"/>
      <c r="X52" s="44">
        <f>SUM(X38:X50)</f>
        <v>7773.6999999999989</v>
      </c>
      <c r="Z52" s="70"/>
      <c r="AA52" s="18"/>
      <c r="AB52" s="44">
        <f>SUM(AB38:AB50)</f>
        <v>0</v>
      </c>
      <c r="AC52" s="44"/>
      <c r="AD52" s="44"/>
      <c r="AE52" s="44">
        <f>SUM(AE38:AE50)</f>
        <v>7773.6999999999989</v>
      </c>
      <c r="AG52" s="70"/>
      <c r="AH52" s="18"/>
      <c r="AI52" s="44">
        <f>SUM(AI38:AI50)</f>
        <v>0</v>
      </c>
      <c r="AJ52" s="44"/>
      <c r="AK52" s="44"/>
      <c r="AL52" s="44">
        <f>SUM(AL38:AL50)</f>
        <v>7773.6999999999989</v>
      </c>
      <c r="AN52" s="70"/>
      <c r="AO52" s="18"/>
      <c r="AP52" s="44">
        <f>SUM(AP38:AP50)</f>
        <v>0</v>
      </c>
      <c r="AQ52" s="44"/>
      <c r="AR52" s="44"/>
      <c r="AS52" s="44">
        <f>SUM(AS38:AS50)</f>
        <v>7773.6999999999989</v>
      </c>
      <c r="AU52" s="70"/>
      <c r="AV52" s="18"/>
      <c r="AW52" s="44">
        <f>SUM(AW38:AW50)</f>
        <v>0</v>
      </c>
      <c r="AX52" s="44"/>
      <c r="AY52" s="44"/>
      <c r="AZ52" s="44">
        <f>SUM(AZ38:AZ50)</f>
        <v>7773.6999999999989</v>
      </c>
    </row>
    <row r="53" spans="1:52" ht="17" thickTop="1" x14ac:dyDescent="0.2">
      <c r="A53" s="1"/>
      <c r="B53" s="2"/>
      <c r="C53" s="4"/>
      <c r="D53" s="4"/>
      <c r="E53" s="8"/>
      <c r="F53" s="4"/>
      <c r="G53" s="9"/>
      <c r="H53" s="9"/>
      <c r="I53" s="9"/>
      <c r="J53" s="18"/>
      <c r="K53" s="18"/>
      <c r="M53" s="70"/>
      <c r="N53" s="70"/>
      <c r="O53" s="70"/>
      <c r="P53" s="70"/>
      <c r="Q53" s="83"/>
      <c r="S53" s="70"/>
      <c r="T53" s="18"/>
      <c r="U53" s="18"/>
      <c r="V53" s="18"/>
      <c r="W53" s="18"/>
      <c r="X53" s="59"/>
      <c r="Z53" s="70"/>
      <c r="AA53" s="18"/>
      <c r="AB53" s="18"/>
      <c r="AC53" s="18"/>
      <c r="AD53" s="18"/>
      <c r="AE53" s="59"/>
      <c r="AG53" s="70"/>
      <c r="AH53" s="18"/>
      <c r="AI53" s="18"/>
      <c r="AJ53" s="18"/>
      <c r="AK53" s="18"/>
      <c r="AL53" s="59"/>
      <c r="AN53" s="70"/>
      <c r="AO53" s="18"/>
      <c r="AP53" s="18"/>
      <c r="AQ53" s="18"/>
      <c r="AR53" s="18"/>
      <c r="AS53" s="59"/>
      <c r="AU53" s="70"/>
      <c r="AV53" s="18"/>
      <c r="AW53" s="18"/>
      <c r="AX53" s="18"/>
      <c r="AY53" s="18"/>
      <c r="AZ53" s="59"/>
    </row>
    <row r="54" spans="1:52" x14ac:dyDescent="0.2">
      <c r="A54" s="1"/>
      <c r="B54" s="2"/>
      <c r="C54" s="4"/>
      <c r="D54" s="4"/>
      <c r="E54" s="8"/>
      <c r="F54" s="4"/>
      <c r="G54" s="9"/>
      <c r="H54" s="9"/>
      <c r="I54" s="9"/>
      <c r="J54" s="18"/>
      <c r="K54" s="18"/>
      <c r="M54" s="70"/>
      <c r="N54" s="70"/>
      <c r="O54" s="70"/>
      <c r="P54" s="70"/>
      <c r="Q54" s="83"/>
      <c r="S54" s="70"/>
      <c r="T54" s="18"/>
      <c r="U54" s="18"/>
      <c r="V54" s="18"/>
      <c r="W54" s="18"/>
      <c r="X54" s="59"/>
      <c r="Z54" s="70"/>
      <c r="AA54" s="18"/>
      <c r="AB54" s="18"/>
      <c r="AC54" s="18"/>
      <c r="AD54" s="18"/>
      <c r="AE54" s="59"/>
      <c r="AG54" s="70"/>
      <c r="AH54" s="18"/>
      <c r="AI54" s="18"/>
      <c r="AJ54" s="18"/>
      <c r="AK54" s="18"/>
      <c r="AL54" s="59"/>
      <c r="AN54" s="70"/>
      <c r="AO54" s="18"/>
      <c r="AP54" s="18"/>
      <c r="AQ54" s="18"/>
      <c r="AR54" s="18"/>
      <c r="AS54" s="59"/>
      <c r="AU54" s="70"/>
      <c r="AV54" s="18"/>
      <c r="AW54" s="18"/>
      <c r="AX54" s="18"/>
      <c r="AY54" s="18"/>
      <c r="AZ54" s="59"/>
    </row>
    <row r="55" spans="1:52" x14ac:dyDescent="0.2">
      <c r="A55" s="1"/>
      <c r="B55" s="2" t="s">
        <v>41</v>
      </c>
      <c r="C55" s="3" t="s">
        <v>2</v>
      </c>
      <c r="D55" s="4"/>
      <c r="E55" s="5" t="s">
        <v>3</v>
      </c>
      <c r="F55" s="4"/>
      <c r="G55" s="6" t="s">
        <v>4</v>
      </c>
      <c r="H55" s="6" t="s">
        <v>4</v>
      </c>
      <c r="I55" s="6"/>
      <c r="J55" s="18"/>
      <c r="K55" s="18"/>
      <c r="M55" s="85"/>
      <c r="N55" s="70"/>
      <c r="O55" s="70"/>
      <c r="P55" s="70"/>
      <c r="Q55" s="83"/>
      <c r="S55" s="85"/>
      <c r="T55" s="2"/>
      <c r="U55" s="18"/>
      <c r="V55" s="18"/>
      <c r="W55" s="18"/>
      <c r="X55" s="59"/>
      <c r="Z55" s="85"/>
      <c r="AA55" s="2"/>
      <c r="AB55" s="18"/>
      <c r="AC55" s="18"/>
      <c r="AD55" s="18"/>
      <c r="AE55" s="59"/>
      <c r="AG55" s="85"/>
      <c r="AH55" s="2"/>
      <c r="AI55" s="18"/>
      <c r="AJ55" s="18"/>
      <c r="AK55" s="18"/>
      <c r="AL55" s="59"/>
      <c r="AN55" s="85"/>
      <c r="AO55" s="2"/>
      <c r="AP55" s="18"/>
      <c r="AQ55" s="18"/>
      <c r="AR55" s="18"/>
      <c r="AS55" s="59"/>
      <c r="AU55" s="85"/>
      <c r="AV55" s="2"/>
      <c r="AW55" s="18"/>
      <c r="AX55" s="18"/>
      <c r="AY55" s="18"/>
      <c r="AZ55" s="59"/>
    </row>
    <row r="56" spans="1:52" ht="17" thickBot="1" x14ac:dyDescent="0.25">
      <c r="A56" s="1"/>
      <c r="B56" s="2"/>
      <c r="C56" s="4"/>
      <c r="D56" s="4"/>
      <c r="E56" s="8"/>
      <c r="F56" s="4"/>
      <c r="G56" s="9"/>
      <c r="H56" s="9"/>
      <c r="I56" s="9"/>
      <c r="J56" s="18"/>
      <c r="K56" s="18"/>
      <c r="M56" s="70"/>
      <c r="N56" s="70"/>
      <c r="O56" s="70"/>
      <c r="P56" s="70"/>
      <c r="Q56" s="83"/>
      <c r="S56" s="70"/>
      <c r="T56" s="18"/>
      <c r="U56" s="2"/>
      <c r="V56" s="18"/>
      <c r="W56" s="18"/>
      <c r="X56" s="59"/>
      <c r="Y56" s="91"/>
      <c r="Z56" s="70"/>
      <c r="AA56" s="18"/>
      <c r="AB56" s="2"/>
      <c r="AC56" s="18"/>
      <c r="AD56" s="18"/>
      <c r="AE56" s="59"/>
      <c r="AG56" s="70"/>
      <c r="AH56" s="18"/>
      <c r="AI56" s="2"/>
      <c r="AJ56" s="18"/>
      <c r="AK56" s="18"/>
      <c r="AL56" s="59"/>
      <c r="AN56" s="70"/>
      <c r="AO56" s="18"/>
      <c r="AP56" s="2"/>
      <c r="AQ56" s="18"/>
      <c r="AR56" s="18"/>
      <c r="AS56" s="59"/>
      <c r="AU56" s="70"/>
      <c r="AV56" s="18"/>
      <c r="AW56" s="2"/>
      <c r="AX56" s="18"/>
      <c r="AY56" s="18"/>
      <c r="AZ56" s="59"/>
    </row>
    <row r="57" spans="1:52" s="123" customFormat="1" x14ac:dyDescent="0.2">
      <c r="A57" s="1">
        <v>1</v>
      </c>
      <c r="B57" s="1" t="s">
        <v>42</v>
      </c>
      <c r="C57" s="126">
        <v>871</v>
      </c>
      <c r="D57" s="10" t="s">
        <v>8</v>
      </c>
      <c r="E57" s="90">
        <v>38.549999999999997</v>
      </c>
      <c r="F57" s="10" t="s">
        <v>8</v>
      </c>
      <c r="G57" s="176">
        <f>+E57*C57</f>
        <v>33577.049999999996</v>
      </c>
      <c r="H57" s="177">
        <v>33577</v>
      </c>
      <c r="I57" s="172">
        <f>H57/G57</f>
        <v>0.99999851088764513</v>
      </c>
      <c r="J57" s="128">
        <f>G57-H57</f>
        <v>4.9999999995634425E-2</v>
      </c>
      <c r="K57" s="122">
        <v>1</v>
      </c>
      <c r="M57" s="185">
        <v>0</v>
      </c>
      <c r="N57" s="55">
        <f>J57*M57</f>
        <v>0</v>
      </c>
      <c r="O57" s="67"/>
      <c r="P57" s="69">
        <f>K57-M57</f>
        <v>1</v>
      </c>
      <c r="Q57" s="56">
        <f>J57-N57</f>
        <v>4.9999999995634425E-2</v>
      </c>
      <c r="S57" s="185">
        <v>0</v>
      </c>
      <c r="T57" s="69">
        <f>S57-M57</f>
        <v>0</v>
      </c>
      <c r="U57" s="55">
        <f>T57*J57</f>
        <v>0</v>
      </c>
      <c r="V57" s="67"/>
      <c r="W57" s="69">
        <f>K57-M57-T57</f>
        <v>1</v>
      </c>
      <c r="X57" s="56">
        <f>J57-N57-U57</f>
        <v>4.9999999995634425E-2</v>
      </c>
      <c r="Y57" s="124"/>
      <c r="Z57" s="185">
        <v>0</v>
      </c>
      <c r="AA57" s="69">
        <f>Z57-S57</f>
        <v>0</v>
      </c>
      <c r="AB57" s="55">
        <f>J57*AA57</f>
        <v>0</v>
      </c>
      <c r="AC57" s="67"/>
      <c r="AD57" s="69">
        <f>K57-M57-T57-AA57</f>
        <v>1</v>
      </c>
      <c r="AE57" s="56">
        <f>J57-N57-U57-AB57</f>
        <v>4.9999999995634425E-2</v>
      </c>
      <c r="AG57" s="185">
        <v>0</v>
      </c>
      <c r="AH57" s="69">
        <f>AG57-Z57</f>
        <v>0</v>
      </c>
      <c r="AI57" s="55">
        <f>J57*AH57</f>
        <v>0</v>
      </c>
      <c r="AJ57" s="67"/>
      <c r="AK57" s="69">
        <f>K57-M57-T57-AA57-AH57</f>
        <v>1</v>
      </c>
      <c r="AL57" s="56">
        <f>Q57-U57-AB57-AI57</f>
        <v>4.9999999995634425E-2</v>
      </c>
      <c r="AN57" s="185">
        <v>0</v>
      </c>
      <c r="AO57" s="69">
        <f>AN57-AG57</f>
        <v>0</v>
      </c>
      <c r="AP57" s="55">
        <f>J57*AO57</f>
        <v>0</v>
      </c>
      <c r="AQ57" s="67"/>
      <c r="AR57" s="69">
        <f>K57-M57-T57-AA57-AO57</f>
        <v>1</v>
      </c>
      <c r="AS57" s="56">
        <f>X57-AB57-AI57-AP57</f>
        <v>4.9999999995634425E-2</v>
      </c>
      <c r="AU57" s="185">
        <v>0</v>
      </c>
      <c r="AV57" s="69">
        <f>AU57-AN57</f>
        <v>0</v>
      </c>
      <c r="AW57" s="55">
        <f>R57*AV57</f>
        <v>0</v>
      </c>
      <c r="AX57" s="67"/>
      <c r="AY57" s="69">
        <f>K57-M57-T57-AA57-AH57-AO57-AV57</f>
        <v>1</v>
      </c>
      <c r="AZ57" s="56">
        <f>AE57-AI57-AP57-AW57</f>
        <v>4.9999999995634425E-2</v>
      </c>
    </row>
    <row r="58" spans="1:52" x14ac:dyDescent="0.2">
      <c r="A58" s="1"/>
      <c r="B58" s="1"/>
      <c r="C58" s="126"/>
      <c r="D58" s="10"/>
      <c r="E58" s="90"/>
      <c r="F58" s="10"/>
      <c r="G58" s="176"/>
      <c r="H58" s="178"/>
      <c r="I58" s="167"/>
      <c r="J58" s="125"/>
      <c r="K58" s="153"/>
      <c r="M58" s="186"/>
      <c r="N58" s="42"/>
      <c r="O58" s="68"/>
      <c r="P58" s="41"/>
      <c r="Q58" s="63"/>
      <c r="S58" s="186"/>
      <c r="T58" s="54"/>
      <c r="U58" s="42"/>
      <c r="V58" s="68"/>
      <c r="W58" s="41"/>
      <c r="X58" s="63"/>
      <c r="Z58" s="186"/>
      <c r="AA58" s="54"/>
      <c r="AB58" s="42"/>
      <c r="AC58" s="68"/>
      <c r="AD58" s="41"/>
      <c r="AE58" s="63"/>
      <c r="AG58" s="186"/>
      <c r="AH58" s="54"/>
      <c r="AI58" s="41"/>
      <c r="AJ58" s="68"/>
      <c r="AK58" s="69"/>
      <c r="AL58" s="57"/>
      <c r="AN58" s="186"/>
      <c r="AO58" s="54"/>
      <c r="AP58" s="41"/>
      <c r="AQ58" s="68"/>
      <c r="AR58" s="41"/>
      <c r="AS58" s="57"/>
      <c r="AU58" s="186"/>
      <c r="AV58" s="54"/>
      <c r="AW58" s="41"/>
      <c r="AX58" s="68"/>
      <c r="AY58" s="69"/>
      <c r="AZ58" s="57"/>
    </row>
    <row r="59" spans="1:52" x14ac:dyDescent="0.2">
      <c r="A59" s="1">
        <v>2</v>
      </c>
      <c r="B59" s="1" t="s">
        <v>63</v>
      </c>
      <c r="C59" s="126">
        <v>16</v>
      </c>
      <c r="D59" s="10" t="s">
        <v>10</v>
      </c>
      <c r="E59" s="129">
        <v>965</v>
      </c>
      <c r="F59" s="10" t="s">
        <v>10</v>
      </c>
      <c r="G59" s="176">
        <f>+E59*C59</f>
        <v>15440</v>
      </c>
      <c r="H59" s="178">
        <v>15440</v>
      </c>
      <c r="I59" s="167">
        <f t="shared" ref="I59:I63" si="8">H59/G59</f>
        <v>1</v>
      </c>
      <c r="J59" s="128">
        <f>G59-H59</f>
        <v>0</v>
      </c>
      <c r="K59" s="122">
        <v>1</v>
      </c>
      <c r="M59" s="187">
        <v>0</v>
      </c>
      <c r="N59" s="53">
        <f>J59*M59</f>
        <v>0</v>
      </c>
      <c r="O59" s="67"/>
      <c r="P59" s="69">
        <f>K59-M59</f>
        <v>1</v>
      </c>
      <c r="Q59" s="62">
        <f>J59-N59</f>
        <v>0</v>
      </c>
      <c r="S59" s="187">
        <v>0</v>
      </c>
      <c r="T59" s="69">
        <f>S59-M59</f>
        <v>0</v>
      </c>
      <c r="U59" s="53">
        <f>T59*J59</f>
        <v>0</v>
      </c>
      <c r="V59" s="67"/>
      <c r="W59" s="69">
        <f>K59-M59-T59</f>
        <v>1</v>
      </c>
      <c r="X59" s="56">
        <f>J59-N59-U59</f>
        <v>0</v>
      </c>
      <c r="Y59" s="82"/>
      <c r="Z59" s="187">
        <v>0</v>
      </c>
      <c r="AA59" s="69">
        <f>Z59-S59</f>
        <v>0</v>
      </c>
      <c r="AB59" s="53">
        <f>J59*AA59</f>
        <v>0</v>
      </c>
      <c r="AC59" s="67"/>
      <c r="AD59" s="69">
        <f>K59-M59-T59-AA59</f>
        <v>1</v>
      </c>
      <c r="AE59" s="56">
        <f>J59-N59-U59-AB59</f>
        <v>0</v>
      </c>
      <c r="AG59" s="187">
        <v>0</v>
      </c>
      <c r="AH59" s="69">
        <f>AG59-Z59</f>
        <v>0</v>
      </c>
      <c r="AI59" s="55">
        <f>J59*AH59</f>
        <v>0</v>
      </c>
      <c r="AJ59" s="67"/>
      <c r="AK59" s="69">
        <f>K59-M59-T59-AA59-AH59</f>
        <v>1</v>
      </c>
      <c r="AL59" s="56">
        <f>Q59-U59-AB59-AI59</f>
        <v>0</v>
      </c>
      <c r="AN59" s="187">
        <v>0</v>
      </c>
      <c r="AO59" s="69">
        <f>AN59-AG59</f>
        <v>0</v>
      </c>
      <c r="AP59" s="55">
        <f>J59*AO59</f>
        <v>0</v>
      </c>
      <c r="AQ59" s="67"/>
      <c r="AR59" s="69">
        <f>K59-M59-T59-AA59-AH59-AO59</f>
        <v>1</v>
      </c>
      <c r="AS59" s="56">
        <f>X59-AB59-AI59-AP59</f>
        <v>0</v>
      </c>
      <c r="AU59" s="187">
        <v>0</v>
      </c>
      <c r="AV59" s="69">
        <f>AU59-AN59</f>
        <v>0</v>
      </c>
      <c r="AW59" s="55">
        <f>J59*AV59</f>
        <v>0</v>
      </c>
      <c r="AX59" s="67"/>
      <c r="AY59" s="69">
        <f>K59-M59-T59-AA59-AH59-AO59-AV59</f>
        <v>1</v>
      </c>
      <c r="AZ59" s="56">
        <f>J59-N59-U59-AB59-AI59-AP59-AW59</f>
        <v>0</v>
      </c>
    </row>
    <row r="60" spans="1:52" x14ac:dyDescent="0.2">
      <c r="A60" s="1"/>
      <c r="B60" s="1"/>
      <c r="C60" s="126"/>
      <c r="D60" s="10"/>
      <c r="E60" s="90"/>
      <c r="F60" s="10"/>
      <c r="G60" s="176"/>
      <c r="H60" s="178"/>
      <c r="I60" s="167"/>
      <c r="J60" s="125"/>
      <c r="K60" s="153"/>
      <c r="M60" s="186"/>
      <c r="N60" s="42"/>
      <c r="O60" s="68"/>
      <c r="P60" s="41"/>
      <c r="Q60" s="63"/>
      <c r="S60" s="186"/>
      <c r="T60" s="54"/>
      <c r="U60" s="42"/>
      <c r="V60" s="68"/>
      <c r="W60" s="41"/>
      <c r="X60" s="63"/>
      <c r="Z60" s="186"/>
      <c r="AA60" s="54"/>
      <c r="AB60" s="42"/>
      <c r="AC60" s="68"/>
      <c r="AD60" s="41"/>
      <c r="AE60" s="63"/>
      <c r="AG60" s="186"/>
      <c r="AH60" s="54"/>
      <c r="AI60" s="41"/>
      <c r="AJ60" s="68"/>
      <c r="AK60" s="69"/>
      <c r="AL60" s="57"/>
      <c r="AN60" s="186"/>
      <c r="AO60" s="54"/>
      <c r="AP60" s="41"/>
      <c r="AQ60" s="68"/>
      <c r="AR60" s="41"/>
      <c r="AS60" s="57"/>
      <c r="AU60" s="186"/>
      <c r="AV60" s="54"/>
      <c r="AW60" s="41"/>
      <c r="AX60" s="68"/>
      <c r="AY60" s="69"/>
      <c r="AZ60" s="57"/>
    </row>
    <row r="61" spans="1:52" x14ac:dyDescent="0.2">
      <c r="A61" s="1">
        <v>3</v>
      </c>
      <c r="B61" s="1" t="s">
        <v>43</v>
      </c>
      <c r="C61" s="126">
        <v>5</v>
      </c>
      <c r="D61" s="10" t="s">
        <v>10</v>
      </c>
      <c r="E61" s="90">
        <v>3813</v>
      </c>
      <c r="F61" s="10" t="s">
        <v>10</v>
      </c>
      <c r="G61" s="176">
        <f>+E61*C61</f>
        <v>19065</v>
      </c>
      <c r="H61" s="178">
        <v>19065</v>
      </c>
      <c r="I61" s="167">
        <f t="shared" ref="I61" si="9">H61/G61</f>
        <v>1</v>
      </c>
      <c r="J61" s="128">
        <f>G61-H61</f>
        <v>0</v>
      </c>
      <c r="K61" s="122">
        <v>1</v>
      </c>
      <c r="M61" s="187">
        <v>0</v>
      </c>
      <c r="N61" s="53">
        <f>J61*M61</f>
        <v>0</v>
      </c>
      <c r="O61" s="67"/>
      <c r="P61" s="69">
        <f>K61-M61</f>
        <v>1</v>
      </c>
      <c r="Q61" s="62">
        <f>J61-N61</f>
        <v>0</v>
      </c>
      <c r="S61" s="187">
        <v>0</v>
      </c>
      <c r="T61" s="69">
        <f>S61-M61</f>
        <v>0</v>
      </c>
      <c r="U61" s="53">
        <f>T61*J61</f>
        <v>0</v>
      </c>
      <c r="V61" s="67"/>
      <c r="W61" s="69">
        <f>K61-M61-T61</f>
        <v>1</v>
      </c>
      <c r="X61" s="56">
        <f>J61-N61-U61</f>
        <v>0</v>
      </c>
      <c r="Y61" s="82"/>
      <c r="Z61" s="187">
        <v>0</v>
      </c>
      <c r="AA61" s="69">
        <f>Z61-S61</f>
        <v>0</v>
      </c>
      <c r="AB61" s="53">
        <f>J61*AA61</f>
        <v>0</v>
      </c>
      <c r="AC61" s="67"/>
      <c r="AD61" s="69">
        <f>K61-M61-T61-AA61</f>
        <v>1</v>
      </c>
      <c r="AE61" s="56">
        <f>J61-N61-U61-AB61</f>
        <v>0</v>
      </c>
      <c r="AG61" s="187">
        <v>0</v>
      </c>
      <c r="AH61" s="69">
        <f>AG61-Z61</f>
        <v>0</v>
      </c>
      <c r="AI61" s="55">
        <f>J61*AH61</f>
        <v>0</v>
      </c>
      <c r="AJ61" s="67"/>
      <c r="AK61" s="69">
        <f>K61-M61-T61-AA61-AH61</f>
        <v>1</v>
      </c>
      <c r="AL61" s="56">
        <f>Q61-U61-AB61-AI61</f>
        <v>0</v>
      </c>
      <c r="AN61" s="187">
        <v>0</v>
      </c>
      <c r="AO61" s="69">
        <f>AN61-AG61</f>
        <v>0</v>
      </c>
      <c r="AP61" s="55">
        <f>J61*AO61</f>
        <v>0</v>
      </c>
      <c r="AQ61" s="67"/>
      <c r="AR61" s="69">
        <f>K61-M61-T61-AA61-AH61-AO61</f>
        <v>1</v>
      </c>
      <c r="AS61" s="56">
        <f>X61-AB61-AI61-AP61</f>
        <v>0</v>
      </c>
      <c r="AU61" s="187">
        <v>0</v>
      </c>
      <c r="AV61" s="69">
        <f>AU61-AN61</f>
        <v>0</v>
      </c>
      <c r="AW61" s="55">
        <f>J61*AV61</f>
        <v>0</v>
      </c>
      <c r="AX61" s="67"/>
      <c r="AY61" s="69">
        <f>K61-M61-T61-AA61-AH61-AO61-AV61</f>
        <v>1</v>
      </c>
      <c r="AZ61" s="56">
        <f>J61-N61-U61-AB61-AI61-AP61-AW61</f>
        <v>0</v>
      </c>
    </row>
    <row r="62" spans="1:52" x14ac:dyDescent="0.2">
      <c r="A62" s="1"/>
      <c r="B62" s="1"/>
      <c r="C62" s="126"/>
      <c r="D62" s="10"/>
      <c r="E62" s="90"/>
      <c r="F62" s="10"/>
      <c r="G62" s="176"/>
      <c r="H62" s="178"/>
      <c r="I62" s="167"/>
      <c r="J62" s="125"/>
      <c r="K62" s="153"/>
      <c r="M62" s="186"/>
      <c r="N62" s="42"/>
      <c r="O62" s="68"/>
      <c r="P62" s="41"/>
      <c r="Q62" s="63"/>
      <c r="S62" s="186"/>
      <c r="T62" s="54"/>
      <c r="U62" s="42"/>
      <c r="V62" s="68"/>
      <c r="W62" s="41"/>
      <c r="X62" s="63"/>
      <c r="Z62" s="186"/>
      <c r="AA62" s="54"/>
      <c r="AB62" s="42"/>
      <c r="AC62" s="68"/>
      <c r="AD62" s="41"/>
      <c r="AE62" s="63"/>
      <c r="AG62" s="186"/>
      <c r="AH62" s="54"/>
      <c r="AI62" s="41"/>
      <c r="AJ62" s="68"/>
      <c r="AK62" s="69"/>
      <c r="AL62" s="57"/>
      <c r="AN62" s="186"/>
      <c r="AO62" s="54"/>
      <c r="AP62" s="41"/>
      <c r="AQ62" s="68"/>
      <c r="AR62" s="41"/>
      <c r="AS62" s="57"/>
      <c r="AU62" s="186"/>
      <c r="AV62" s="54"/>
      <c r="AW62" s="41"/>
      <c r="AX62" s="68"/>
      <c r="AY62" s="69"/>
      <c r="AZ62" s="57"/>
    </row>
    <row r="63" spans="1:52" x14ac:dyDescent="0.2">
      <c r="A63" s="1">
        <v>4</v>
      </c>
      <c r="B63" s="1" t="s">
        <v>64</v>
      </c>
      <c r="C63" s="126">
        <v>871</v>
      </c>
      <c r="D63" s="10" t="s">
        <v>10</v>
      </c>
      <c r="E63" s="90">
        <v>1.5</v>
      </c>
      <c r="F63" s="10" t="s">
        <v>10</v>
      </c>
      <c r="G63" s="34">
        <f>+E63*C63</f>
        <v>1306.5</v>
      </c>
      <c r="H63" s="178">
        <v>1307</v>
      </c>
      <c r="I63" s="167">
        <f t="shared" si="8"/>
        <v>1.0003827018752391</v>
      </c>
      <c r="J63" s="128">
        <v>0</v>
      </c>
      <c r="K63" s="122">
        <v>1</v>
      </c>
      <c r="M63" s="187">
        <v>0</v>
      </c>
      <c r="N63" s="53">
        <f>J63*M63</f>
        <v>0</v>
      </c>
      <c r="O63" s="67"/>
      <c r="P63" s="69">
        <f>K63-M63</f>
        <v>1</v>
      </c>
      <c r="Q63" s="62">
        <f>J63-N63</f>
        <v>0</v>
      </c>
      <c r="S63" s="187">
        <v>0</v>
      </c>
      <c r="T63" s="69">
        <f>S63-M63</f>
        <v>0</v>
      </c>
      <c r="U63" s="53">
        <f>T63*J63</f>
        <v>0</v>
      </c>
      <c r="V63" s="67"/>
      <c r="W63" s="69">
        <f>K63-M63-T63</f>
        <v>1</v>
      </c>
      <c r="X63" s="56">
        <f>J63-N63-U63</f>
        <v>0</v>
      </c>
      <c r="Y63" s="82"/>
      <c r="Z63" s="187">
        <v>0</v>
      </c>
      <c r="AA63" s="69">
        <f>Z63-S63</f>
        <v>0</v>
      </c>
      <c r="AB63" s="53">
        <f>J63*AA63</f>
        <v>0</v>
      </c>
      <c r="AC63" s="67"/>
      <c r="AD63" s="69">
        <f>K63-M63-T63-AA63</f>
        <v>1</v>
      </c>
      <c r="AE63" s="56">
        <f>J63-N63-U63-AB63</f>
        <v>0</v>
      </c>
      <c r="AG63" s="187">
        <v>0</v>
      </c>
      <c r="AH63" s="69">
        <f>AG63-Z63</f>
        <v>0</v>
      </c>
      <c r="AI63" s="55">
        <f>J63*AH63</f>
        <v>0</v>
      </c>
      <c r="AJ63" s="67"/>
      <c r="AK63" s="69">
        <f>K63-M63-T63-AA63-AH63</f>
        <v>1</v>
      </c>
      <c r="AL63" s="56">
        <f>Q63-U63-AB63-AI63</f>
        <v>0</v>
      </c>
      <c r="AN63" s="187">
        <v>0</v>
      </c>
      <c r="AO63" s="69">
        <f>AN63-AG63</f>
        <v>0</v>
      </c>
      <c r="AP63" s="55">
        <f>J63*AO63</f>
        <v>0</v>
      </c>
      <c r="AQ63" s="67"/>
      <c r="AR63" s="69">
        <f>K63-M63-T63-AA63-AH63-AO63</f>
        <v>1</v>
      </c>
      <c r="AS63" s="56">
        <f>X63-AB63-AI63-AP63</f>
        <v>0</v>
      </c>
      <c r="AU63" s="187">
        <v>0</v>
      </c>
      <c r="AV63" s="69">
        <f>AU63-AN63</f>
        <v>0</v>
      </c>
      <c r="AW63" s="55">
        <f>J63*AV63</f>
        <v>0</v>
      </c>
      <c r="AX63" s="67"/>
      <c r="AY63" s="69">
        <f>K63-M63-T63-AA63-AH63-AO63-AV63</f>
        <v>1</v>
      </c>
      <c r="AZ63" s="56">
        <f>J63-N63-U63-AB63-AI63-AP63-AW63</f>
        <v>0</v>
      </c>
    </row>
    <row r="64" spans="1:52" x14ac:dyDescent="0.2">
      <c r="A64" s="1"/>
      <c r="B64" s="1"/>
      <c r="C64" s="126"/>
      <c r="D64" s="10"/>
      <c r="E64" s="90"/>
      <c r="F64" s="10"/>
      <c r="G64" s="33"/>
      <c r="H64" s="178"/>
      <c r="I64" s="167"/>
      <c r="J64" s="125"/>
      <c r="K64" s="151"/>
      <c r="M64" s="196"/>
      <c r="N64" s="130"/>
      <c r="O64" s="131"/>
      <c r="P64" s="132"/>
      <c r="Q64" s="133"/>
      <c r="S64" s="196"/>
      <c r="T64" s="132"/>
      <c r="U64" s="130"/>
      <c r="V64" s="131"/>
      <c r="W64" s="132"/>
      <c r="X64" s="134"/>
      <c r="Y64" s="82"/>
      <c r="Z64" s="196"/>
      <c r="AA64" s="132"/>
      <c r="AB64" s="130"/>
      <c r="AC64" s="131"/>
      <c r="AD64" s="132"/>
      <c r="AE64" s="134"/>
      <c r="AG64" s="196"/>
      <c r="AH64" s="132"/>
      <c r="AI64" s="135"/>
      <c r="AJ64" s="131"/>
      <c r="AK64" s="132"/>
      <c r="AL64" s="134"/>
      <c r="AN64" s="196"/>
      <c r="AO64" s="132"/>
      <c r="AP64" s="135"/>
      <c r="AQ64" s="131"/>
      <c r="AR64" s="132"/>
      <c r="AS64" s="134"/>
      <c r="AU64" s="196"/>
      <c r="AV64" s="132"/>
      <c r="AW64" s="135"/>
      <c r="AX64" s="131"/>
      <c r="AY64" s="132"/>
      <c r="AZ64" s="134"/>
    </row>
    <row r="65" spans="1:52" ht="17" thickBot="1" x14ac:dyDescent="0.25">
      <c r="A65" s="1">
        <v>5</v>
      </c>
      <c r="B65" s="1" t="s">
        <v>76</v>
      </c>
      <c r="C65" s="126">
        <v>3</v>
      </c>
      <c r="D65" s="10" t="s">
        <v>10</v>
      </c>
      <c r="E65" s="90">
        <v>435</v>
      </c>
      <c r="F65" s="10" t="s">
        <v>10</v>
      </c>
      <c r="G65" s="34">
        <f>+E65*C65</f>
        <v>1305</v>
      </c>
      <c r="H65" s="179">
        <v>0</v>
      </c>
      <c r="I65" s="169">
        <f>H65/G65</f>
        <v>0</v>
      </c>
      <c r="J65" s="161">
        <f>G65-H65</f>
        <v>1305</v>
      </c>
      <c r="K65" s="155">
        <v>1</v>
      </c>
      <c r="M65" s="138">
        <v>0</v>
      </c>
      <c r="N65" s="137">
        <f>J65*M65</f>
        <v>0</v>
      </c>
      <c r="O65" s="67"/>
      <c r="P65" s="69">
        <f>K65-M65</f>
        <v>1</v>
      </c>
      <c r="Q65" s="62">
        <f>J65-N65</f>
        <v>1305</v>
      </c>
      <c r="S65" s="138">
        <v>0</v>
      </c>
      <c r="T65" s="138">
        <f>S65-M65</f>
        <v>0</v>
      </c>
      <c r="U65" s="139">
        <f>T65*J65</f>
        <v>0</v>
      </c>
      <c r="V65" s="140"/>
      <c r="W65" s="138">
        <f>K65-M65-T65</f>
        <v>1</v>
      </c>
      <c r="X65" s="141">
        <f>J65-N65-U65</f>
        <v>1305</v>
      </c>
      <c r="Y65" s="82"/>
      <c r="Z65" s="138">
        <v>0</v>
      </c>
      <c r="AA65" s="136">
        <f>Z65-S65</f>
        <v>0</v>
      </c>
      <c r="AB65" s="53">
        <f>J65*AA65</f>
        <v>0</v>
      </c>
      <c r="AC65" s="67"/>
      <c r="AD65" s="69">
        <f>K65-M65-T65-AA65</f>
        <v>1</v>
      </c>
      <c r="AE65" s="56">
        <f>J65-N65-U65-AB65</f>
        <v>1305</v>
      </c>
      <c r="AG65" s="138">
        <v>0</v>
      </c>
      <c r="AH65" s="136">
        <f>AG65-Z65</f>
        <v>0</v>
      </c>
      <c r="AI65" s="55">
        <f>J65*AH65</f>
        <v>0</v>
      </c>
      <c r="AJ65" s="67"/>
      <c r="AK65" s="69">
        <f>K65-M65-T65-AA65-AH65</f>
        <v>1</v>
      </c>
      <c r="AL65" s="56">
        <f>Q65-U65-AB65-AI65</f>
        <v>1305</v>
      </c>
      <c r="AN65" s="138">
        <v>0</v>
      </c>
      <c r="AO65" s="136">
        <f>AN65-AG65</f>
        <v>0</v>
      </c>
      <c r="AP65" s="55">
        <f>J65*AO65</f>
        <v>0</v>
      </c>
      <c r="AQ65" s="67"/>
      <c r="AR65" s="69">
        <f>K65-M65-T65-AA65-AH65-AO65</f>
        <v>1</v>
      </c>
      <c r="AS65" s="56">
        <f>X65-AB65-AI65-AP65</f>
        <v>1305</v>
      </c>
      <c r="AU65" s="138">
        <v>0</v>
      </c>
      <c r="AV65" s="136">
        <f>AU65-AN65</f>
        <v>0</v>
      </c>
      <c r="AW65" s="55">
        <f>J65*AV65</f>
        <v>0</v>
      </c>
      <c r="AX65" s="67"/>
      <c r="AY65" s="69">
        <f>K65-M65-T65-AA65-AH65-AO65-AV65</f>
        <v>1</v>
      </c>
      <c r="AZ65" s="56">
        <f>J65-N65-U65-AB65-AI65-AP65-AW65</f>
        <v>1305</v>
      </c>
    </row>
    <row r="66" spans="1:52" x14ac:dyDescent="0.2">
      <c r="A66" s="1"/>
      <c r="B66" s="1"/>
      <c r="C66" s="30"/>
      <c r="D66" s="31"/>
      <c r="E66" s="32"/>
      <c r="F66" s="31"/>
      <c r="G66" s="33"/>
      <c r="H66" s="33"/>
      <c r="I66" s="33"/>
      <c r="J66" s="18"/>
      <c r="K66" s="18"/>
      <c r="M66" s="70"/>
      <c r="N66" s="78"/>
      <c r="O66" s="78"/>
      <c r="P66" s="78"/>
      <c r="Q66" s="81"/>
      <c r="S66" s="70"/>
      <c r="T66" s="18"/>
      <c r="U66" s="43"/>
      <c r="V66" s="43"/>
      <c r="W66" s="43"/>
      <c r="X66" s="58"/>
      <c r="Z66" s="70"/>
      <c r="AA66" s="18"/>
      <c r="AB66" s="43"/>
      <c r="AC66" s="43"/>
      <c r="AD66" s="43"/>
      <c r="AE66" s="58"/>
      <c r="AG66" s="70"/>
      <c r="AH66" s="18"/>
      <c r="AI66" s="43"/>
      <c r="AJ66" s="43"/>
      <c r="AK66" s="43"/>
      <c r="AL66" s="58"/>
      <c r="AN66" s="70"/>
      <c r="AO66" s="18"/>
      <c r="AP66" s="43"/>
      <c r="AQ66" s="43"/>
      <c r="AR66" s="43"/>
      <c r="AS66" s="58"/>
      <c r="AU66" s="70"/>
      <c r="AV66" s="18"/>
      <c r="AW66" s="43"/>
      <c r="AX66" s="43"/>
      <c r="AY66" s="43"/>
      <c r="AZ66" s="58"/>
    </row>
    <row r="67" spans="1:52" ht="17" thickBot="1" x14ac:dyDescent="0.25">
      <c r="A67" s="1"/>
      <c r="B67" s="205" t="s">
        <v>41</v>
      </c>
      <c r="C67" s="205"/>
      <c r="D67" s="205"/>
      <c r="E67" s="205"/>
      <c r="F67" s="89" t="s">
        <v>9</v>
      </c>
      <c r="G67" s="16">
        <f>SUM(G57:G65)</f>
        <v>70693.549999999988</v>
      </c>
      <c r="H67" s="16">
        <f>SUM(H57:H65)</f>
        <v>69389</v>
      </c>
      <c r="I67" s="16"/>
      <c r="J67" s="16">
        <f>SUM(J57:J65)</f>
        <v>1305.0499999999956</v>
      </c>
      <c r="K67" s="18"/>
      <c r="M67" s="70"/>
      <c r="N67" s="44">
        <f>SUM(N57:N63)</f>
        <v>0</v>
      </c>
      <c r="O67" s="44"/>
      <c r="P67" s="44"/>
      <c r="Q67" s="44">
        <f>SUM(Q57:Q63)</f>
        <v>4.9999999995634425E-2</v>
      </c>
      <c r="S67" s="70"/>
      <c r="T67" s="18"/>
      <c r="U67" s="44">
        <f>SUM(U57:U63)</f>
        <v>0</v>
      </c>
      <c r="V67" s="44"/>
      <c r="W67" s="44"/>
      <c r="X67" s="44">
        <f>SUM(X57:X63)</f>
        <v>4.9999999995634425E-2</v>
      </c>
      <c r="Z67" s="70"/>
      <c r="AA67" s="18"/>
      <c r="AB67" s="44">
        <f>SUM(AB57:AB63)</f>
        <v>0</v>
      </c>
      <c r="AC67" s="44"/>
      <c r="AD67" s="44"/>
      <c r="AE67" s="44">
        <f>SUM(AE57:AE63)</f>
        <v>4.9999999995634425E-2</v>
      </c>
      <c r="AG67" s="70"/>
      <c r="AH67" s="18"/>
      <c r="AI67" s="44">
        <f>SUM(AI57:AI63)</f>
        <v>0</v>
      </c>
      <c r="AJ67" s="44"/>
      <c r="AK67" s="44"/>
      <c r="AL67" s="44">
        <f>SUM(AL57:AL63)</f>
        <v>4.9999999995634425E-2</v>
      </c>
      <c r="AN67" s="70"/>
      <c r="AO67" s="18"/>
      <c r="AP67" s="44">
        <f>SUM(AP57:AP63)</f>
        <v>0</v>
      </c>
      <c r="AQ67" s="44"/>
      <c r="AR67" s="44"/>
      <c r="AS67" s="44">
        <f>SUM(AS57:AS63)</f>
        <v>4.9999999995634425E-2</v>
      </c>
      <c r="AU67" s="70"/>
      <c r="AV67" s="18"/>
      <c r="AW67" s="44">
        <f>SUM(AW57:AW63)</f>
        <v>0</v>
      </c>
      <c r="AX67" s="44"/>
      <c r="AY67" s="44"/>
      <c r="AZ67" s="44">
        <f>SUM(AZ57:AZ63)</f>
        <v>4.9999999995634425E-2</v>
      </c>
    </row>
    <row r="68" spans="1:52" ht="17" thickTop="1" x14ac:dyDescent="0.2">
      <c r="A68" s="1"/>
      <c r="B68" s="27"/>
      <c r="C68" s="27"/>
      <c r="D68" s="27"/>
      <c r="E68" s="27"/>
      <c r="F68" s="28"/>
      <c r="G68" s="29"/>
      <c r="H68" s="29"/>
      <c r="I68" s="29"/>
      <c r="J68" s="142"/>
      <c r="K68" s="18"/>
      <c r="M68" s="70"/>
      <c r="N68" s="82"/>
      <c r="O68" s="82"/>
      <c r="P68" s="82"/>
      <c r="Q68" s="82"/>
      <c r="S68" s="70"/>
      <c r="T68" s="18"/>
      <c r="U68" s="82"/>
      <c r="V68" s="82"/>
      <c r="W68" s="82"/>
      <c r="X68" s="82"/>
      <c r="Z68" s="70"/>
      <c r="AA68" s="18"/>
      <c r="AB68" s="82"/>
      <c r="AC68" s="82"/>
      <c r="AD68" s="82"/>
      <c r="AE68" s="82"/>
      <c r="AG68" s="70"/>
      <c r="AH68" s="18"/>
      <c r="AI68" s="82"/>
      <c r="AJ68" s="82"/>
      <c r="AK68" s="82"/>
      <c r="AL68" s="82"/>
      <c r="AN68" s="70"/>
      <c r="AO68" s="18"/>
      <c r="AP68" s="82"/>
      <c r="AQ68" s="82"/>
      <c r="AR68" s="82"/>
      <c r="AS68" s="82"/>
      <c r="AU68" s="70"/>
      <c r="AV68" s="18"/>
      <c r="AW68" s="82"/>
      <c r="AX68" s="82"/>
      <c r="AY68" s="82"/>
      <c r="AZ68" s="82"/>
    </row>
    <row r="69" spans="1:52" x14ac:dyDescent="0.2">
      <c r="A69" s="1"/>
      <c r="B69" s="2" t="s">
        <v>50</v>
      </c>
      <c r="C69" s="3" t="s">
        <v>2</v>
      </c>
      <c r="D69" s="4"/>
      <c r="E69" s="5" t="s">
        <v>3</v>
      </c>
      <c r="F69" s="4"/>
      <c r="G69" s="6" t="s">
        <v>4</v>
      </c>
      <c r="H69" s="6" t="s">
        <v>4</v>
      </c>
      <c r="I69" s="6"/>
      <c r="J69" s="18"/>
      <c r="K69" s="18"/>
      <c r="M69" s="85"/>
      <c r="N69" s="70"/>
      <c r="O69" s="70"/>
      <c r="P69" s="70"/>
      <c r="Q69" s="83"/>
      <c r="S69" s="85"/>
      <c r="T69" s="2"/>
      <c r="U69" s="18"/>
      <c r="V69" s="18"/>
      <c r="W69" s="18"/>
      <c r="X69" s="59"/>
      <c r="Z69" s="85"/>
      <c r="AA69" s="2"/>
      <c r="AB69" s="18"/>
      <c r="AC69" s="18"/>
      <c r="AD69" s="18"/>
      <c r="AE69" s="59"/>
      <c r="AG69" s="85"/>
      <c r="AH69" s="2"/>
      <c r="AI69" s="18"/>
      <c r="AJ69" s="18"/>
      <c r="AK69" s="18"/>
      <c r="AL69" s="59"/>
      <c r="AN69" s="85"/>
      <c r="AO69" s="2"/>
      <c r="AP69" s="18"/>
      <c r="AQ69" s="18"/>
      <c r="AR69" s="18"/>
      <c r="AS69" s="59"/>
      <c r="AU69" s="85"/>
      <c r="AV69" s="2"/>
      <c r="AW69" s="18"/>
      <c r="AX69" s="18"/>
      <c r="AY69" s="18"/>
      <c r="AZ69" s="59"/>
    </row>
    <row r="70" spans="1:52" ht="17" thickBot="1" x14ac:dyDescent="0.25">
      <c r="A70" s="1"/>
      <c r="B70" s="2"/>
      <c r="C70" s="4"/>
      <c r="D70" s="4"/>
      <c r="E70" s="8"/>
      <c r="F70" s="4"/>
      <c r="G70" s="9"/>
      <c r="H70" s="9"/>
      <c r="I70" s="9"/>
      <c r="J70" s="18"/>
      <c r="K70" s="18"/>
      <c r="M70" s="70"/>
      <c r="N70" s="70"/>
      <c r="O70" s="70"/>
      <c r="P70" s="70"/>
      <c r="Q70" s="83"/>
      <c r="S70" s="70"/>
      <c r="T70" s="18"/>
      <c r="U70" s="18"/>
      <c r="V70" s="18"/>
      <c r="W70" s="18"/>
      <c r="X70" s="59"/>
      <c r="Z70" s="70"/>
      <c r="AA70" s="18"/>
      <c r="AB70" s="18"/>
      <c r="AC70" s="18"/>
      <c r="AD70" s="18"/>
      <c r="AE70" s="59"/>
      <c r="AG70" s="70"/>
      <c r="AH70" s="18"/>
      <c r="AI70" s="18"/>
      <c r="AJ70" s="18"/>
      <c r="AK70" s="18"/>
      <c r="AL70" s="59"/>
      <c r="AN70" s="70"/>
      <c r="AO70" s="18"/>
      <c r="AP70" s="18"/>
      <c r="AQ70" s="18"/>
      <c r="AR70" s="18"/>
      <c r="AS70" s="59"/>
      <c r="AU70" s="70"/>
      <c r="AV70" s="18"/>
      <c r="AW70" s="18"/>
      <c r="AX70" s="18"/>
      <c r="AY70" s="18"/>
      <c r="AZ70" s="59"/>
    </row>
    <row r="71" spans="1:52" x14ac:dyDescent="0.2">
      <c r="A71" s="1">
        <v>1</v>
      </c>
      <c r="B71" s="1" t="s">
        <v>65</v>
      </c>
      <c r="C71" s="126">
        <v>897</v>
      </c>
      <c r="D71" s="11" t="s">
        <v>8</v>
      </c>
      <c r="E71" s="20">
        <v>45.52</v>
      </c>
      <c r="F71" s="11" t="s">
        <v>8</v>
      </c>
      <c r="G71" s="34">
        <f>+E71*C71</f>
        <v>40831.440000000002</v>
      </c>
      <c r="H71" s="177">
        <v>40831</v>
      </c>
      <c r="I71" s="172">
        <f t="shared" ref="I71:I81" si="10">H71/G71</f>
        <v>0.9999892239901409</v>
      </c>
      <c r="J71" s="161">
        <f>G71-H71</f>
        <v>0.44000000000232831</v>
      </c>
      <c r="K71" s="155">
        <v>1</v>
      </c>
      <c r="M71" s="187">
        <v>0</v>
      </c>
      <c r="N71" s="137">
        <f>J71*M71</f>
        <v>0</v>
      </c>
      <c r="O71" s="67"/>
      <c r="P71" s="69">
        <f>K71-M71</f>
        <v>1</v>
      </c>
      <c r="Q71" s="62">
        <f>J71-N71</f>
        <v>0.44000000000232831</v>
      </c>
      <c r="S71" s="187">
        <v>0</v>
      </c>
      <c r="T71" s="138">
        <f>S71-M71</f>
        <v>0</v>
      </c>
      <c r="U71" s="139">
        <f>T71*J71</f>
        <v>0</v>
      </c>
      <c r="V71" s="140"/>
      <c r="W71" s="138">
        <f>K71-M71-T71</f>
        <v>1</v>
      </c>
      <c r="X71" s="141">
        <f>J71-N71-U71</f>
        <v>0.44000000000232831</v>
      </c>
      <c r="Y71" s="82"/>
      <c r="Z71" s="187">
        <v>0</v>
      </c>
      <c r="AA71" s="136">
        <f>Z71-S71</f>
        <v>0</v>
      </c>
      <c r="AB71" s="53">
        <f>J71*AA71</f>
        <v>0</v>
      </c>
      <c r="AC71" s="67"/>
      <c r="AD71" s="69">
        <f>K71-M71-T71-AA71</f>
        <v>1</v>
      </c>
      <c r="AE71" s="56">
        <f>J71-N71-U71-AB71</f>
        <v>0.44000000000232831</v>
      </c>
      <c r="AG71" s="187">
        <v>0</v>
      </c>
      <c r="AH71" s="136">
        <f>AG71-Z71</f>
        <v>0</v>
      </c>
      <c r="AI71" s="55">
        <f>J71*AH71</f>
        <v>0</v>
      </c>
      <c r="AJ71" s="67"/>
      <c r="AK71" s="69">
        <f>K71-M71-T71-AA71-AH71</f>
        <v>1</v>
      </c>
      <c r="AL71" s="56">
        <f>Q71-U71-AB71-AI71</f>
        <v>0.44000000000232831</v>
      </c>
      <c r="AN71" s="187">
        <v>0</v>
      </c>
      <c r="AO71" s="136">
        <f>AN71-AG71</f>
        <v>0</v>
      </c>
      <c r="AP71" s="55">
        <f>J71*AO71</f>
        <v>0</v>
      </c>
      <c r="AQ71" s="67"/>
      <c r="AR71" s="69">
        <f>K71-M71-T71-AA71-AH71-AO71</f>
        <v>1</v>
      </c>
      <c r="AS71" s="56">
        <f>X71-AB71-AI71-AP71</f>
        <v>0.44000000000232831</v>
      </c>
      <c r="AU71" s="187">
        <v>0</v>
      </c>
      <c r="AV71" s="136">
        <f>AU71-AN71</f>
        <v>0</v>
      </c>
      <c r="AW71" s="55">
        <f>J71*AV71</f>
        <v>0</v>
      </c>
      <c r="AX71" s="67"/>
      <c r="AY71" s="69">
        <f>K71-M71-T71-AA71-AH71-AO71-AV71</f>
        <v>1</v>
      </c>
      <c r="AZ71" s="56">
        <f>J71-N71-U71-AB71-AI71-AP71-AW71</f>
        <v>0.44000000000232831</v>
      </c>
    </row>
    <row r="72" spans="1:52" x14ac:dyDescent="0.2">
      <c r="A72" s="1"/>
      <c r="B72" s="1"/>
      <c r="C72" s="127"/>
      <c r="D72" s="14"/>
      <c r="E72" s="22"/>
      <c r="F72" s="14"/>
      <c r="G72" s="34"/>
      <c r="H72" s="178"/>
      <c r="I72" s="167"/>
      <c r="J72" s="163"/>
      <c r="K72" s="156"/>
      <c r="M72" s="186"/>
      <c r="N72" s="130"/>
      <c r="O72" s="131"/>
      <c r="P72" s="132"/>
      <c r="Q72" s="133"/>
      <c r="S72" s="186"/>
      <c r="T72" s="138"/>
      <c r="U72" s="139"/>
      <c r="V72" s="140"/>
      <c r="W72" s="138"/>
      <c r="X72" s="141"/>
      <c r="Y72" s="82"/>
      <c r="Z72" s="186"/>
      <c r="AA72" s="132"/>
      <c r="AB72" s="130"/>
      <c r="AC72" s="131"/>
      <c r="AD72" s="132"/>
      <c r="AE72" s="134"/>
      <c r="AG72" s="186"/>
      <c r="AH72" s="132"/>
      <c r="AI72" s="135"/>
      <c r="AJ72" s="131"/>
      <c r="AK72" s="132"/>
      <c r="AL72" s="134"/>
      <c r="AN72" s="186"/>
      <c r="AO72" s="132"/>
      <c r="AP72" s="135"/>
      <c r="AQ72" s="131"/>
      <c r="AR72" s="132"/>
      <c r="AS72" s="134"/>
      <c r="AU72" s="186"/>
      <c r="AV72" s="132"/>
      <c r="AW72" s="135"/>
      <c r="AX72" s="131"/>
      <c r="AY72" s="132"/>
      <c r="AZ72" s="134"/>
    </row>
    <row r="73" spans="1:52" x14ac:dyDescent="0.2">
      <c r="A73" s="1">
        <v>2</v>
      </c>
      <c r="B73" s="1" t="s">
        <v>44</v>
      </c>
      <c r="C73" s="126">
        <v>4</v>
      </c>
      <c r="D73" s="11" t="s">
        <v>10</v>
      </c>
      <c r="E73" s="20">
        <v>2163</v>
      </c>
      <c r="F73" s="11" t="s">
        <v>10</v>
      </c>
      <c r="G73" s="34">
        <f>+E73*C73</f>
        <v>8652</v>
      </c>
      <c r="H73" s="178">
        <v>8652</v>
      </c>
      <c r="I73" s="167">
        <f t="shared" si="10"/>
        <v>1</v>
      </c>
      <c r="J73" s="161">
        <f>G73-H73</f>
        <v>0</v>
      </c>
      <c r="K73" s="155">
        <v>1</v>
      </c>
      <c r="M73" s="187">
        <v>0</v>
      </c>
      <c r="N73" s="137">
        <f>J73*M73</f>
        <v>0</v>
      </c>
      <c r="O73" s="67"/>
      <c r="P73" s="69">
        <f>K73-M73</f>
        <v>1</v>
      </c>
      <c r="Q73" s="62">
        <f>J73-N73</f>
        <v>0</v>
      </c>
      <c r="S73" s="187">
        <v>0</v>
      </c>
      <c r="T73" s="138">
        <f>S73-M73</f>
        <v>0</v>
      </c>
      <c r="U73" s="139">
        <f>T73*J73</f>
        <v>0</v>
      </c>
      <c r="V73" s="140"/>
      <c r="W73" s="138">
        <f>K73-M73-T73</f>
        <v>1</v>
      </c>
      <c r="X73" s="141">
        <f>J73-N73-U73</f>
        <v>0</v>
      </c>
      <c r="Y73" s="82"/>
      <c r="Z73" s="187">
        <v>0</v>
      </c>
      <c r="AA73" s="136">
        <f>Z73-S73</f>
        <v>0</v>
      </c>
      <c r="AB73" s="53">
        <f>J73*AA73</f>
        <v>0</v>
      </c>
      <c r="AC73" s="67"/>
      <c r="AD73" s="69">
        <f>K73-M73-T73-AA73</f>
        <v>1</v>
      </c>
      <c r="AE73" s="56">
        <f>J73-N73-U73-AB73</f>
        <v>0</v>
      </c>
      <c r="AG73" s="187">
        <v>0</v>
      </c>
      <c r="AH73" s="136">
        <f>AG73-Z73</f>
        <v>0</v>
      </c>
      <c r="AI73" s="55">
        <f>J73*AH73</f>
        <v>0</v>
      </c>
      <c r="AJ73" s="67"/>
      <c r="AK73" s="69">
        <f>K73-M73-T73-AA73-AH73</f>
        <v>1</v>
      </c>
      <c r="AL73" s="56">
        <f>Q73-U73-AB73-AI73</f>
        <v>0</v>
      </c>
      <c r="AN73" s="187">
        <v>0</v>
      </c>
      <c r="AO73" s="136">
        <f>AN73-AG73</f>
        <v>0</v>
      </c>
      <c r="AP73" s="55">
        <f>J73*AO73</f>
        <v>0</v>
      </c>
      <c r="AQ73" s="67"/>
      <c r="AR73" s="69">
        <f>K73-M73-T73-AA73-AH73-AO73</f>
        <v>1</v>
      </c>
      <c r="AS73" s="56">
        <f>X73-AB73-AI73-AP73</f>
        <v>0</v>
      </c>
      <c r="AU73" s="187">
        <v>0</v>
      </c>
      <c r="AV73" s="136">
        <f>AU73-AN73</f>
        <v>0</v>
      </c>
      <c r="AW73" s="55">
        <f>J73*AV73</f>
        <v>0</v>
      </c>
      <c r="AX73" s="67"/>
      <c r="AY73" s="69">
        <f>K73-M73-T73-AA73-AH73-AO73-AV73</f>
        <v>1</v>
      </c>
      <c r="AZ73" s="56">
        <f>J73-N73-U73-AB73-AI73-AP73-AW73</f>
        <v>0</v>
      </c>
    </row>
    <row r="74" spans="1:52" x14ac:dyDescent="0.2">
      <c r="A74" s="1"/>
      <c r="B74" s="1"/>
      <c r="C74" s="127"/>
      <c r="D74" s="14"/>
      <c r="E74" s="22"/>
      <c r="F74" s="14"/>
      <c r="G74" s="34"/>
      <c r="H74" s="178"/>
      <c r="I74" s="167"/>
      <c r="J74" s="163"/>
      <c r="K74" s="156"/>
      <c r="M74" s="186"/>
      <c r="N74" s="130"/>
      <c r="O74" s="131"/>
      <c r="P74" s="132"/>
      <c r="Q74" s="133"/>
      <c r="S74" s="186"/>
      <c r="T74" s="138"/>
      <c r="U74" s="139"/>
      <c r="V74" s="140"/>
      <c r="W74" s="138"/>
      <c r="X74" s="141"/>
      <c r="Y74" s="82"/>
      <c r="Z74" s="186"/>
      <c r="AA74" s="132"/>
      <c r="AB74" s="130"/>
      <c r="AC74" s="131"/>
      <c r="AD74" s="132"/>
      <c r="AE74" s="134"/>
      <c r="AG74" s="186"/>
      <c r="AH74" s="132"/>
      <c r="AI74" s="135"/>
      <c r="AJ74" s="131"/>
      <c r="AK74" s="132"/>
      <c r="AL74" s="134"/>
      <c r="AN74" s="186"/>
      <c r="AO74" s="132"/>
      <c r="AP74" s="135"/>
      <c r="AQ74" s="131"/>
      <c r="AR74" s="132"/>
      <c r="AS74" s="134"/>
      <c r="AU74" s="186"/>
      <c r="AV74" s="132"/>
      <c r="AW74" s="135"/>
      <c r="AX74" s="131"/>
      <c r="AY74" s="132"/>
      <c r="AZ74" s="134"/>
    </row>
    <row r="75" spans="1:52" x14ac:dyDescent="0.2">
      <c r="A75" s="1">
        <v>3</v>
      </c>
      <c r="B75" s="1" t="s">
        <v>45</v>
      </c>
      <c r="C75" s="126">
        <v>3</v>
      </c>
      <c r="D75" s="11" t="s">
        <v>10</v>
      </c>
      <c r="E75" s="20">
        <v>1500</v>
      </c>
      <c r="F75" s="11" t="s">
        <v>10</v>
      </c>
      <c r="G75" s="34">
        <f>+E75*C75</f>
        <v>4500</v>
      </c>
      <c r="H75" s="178">
        <v>4500</v>
      </c>
      <c r="I75" s="167">
        <f t="shared" si="10"/>
        <v>1</v>
      </c>
      <c r="J75" s="161">
        <f>G75-H75</f>
        <v>0</v>
      </c>
      <c r="K75" s="155">
        <v>1</v>
      </c>
      <c r="M75" s="138">
        <v>0</v>
      </c>
      <c r="N75" s="137">
        <f>J75*M75</f>
        <v>0</v>
      </c>
      <c r="O75" s="67"/>
      <c r="P75" s="69">
        <f>K75-M75</f>
        <v>1</v>
      </c>
      <c r="Q75" s="62">
        <f>J75-N75</f>
        <v>0</v>
      </c>
      <c r="S75" s="138">
        <v>0</v>
      </c>
      <c r="T75" s="138">
        <f>S75-M75</f>
        <v>0</v>
      </c>
      <c r="U75" s="139">
        <f>T75*J75</f>
        <v>0</v>
      </c>
      <c r="V75" s="140"/>
      <c r="W75" s="138">
        <f>K75-M75-T75</f>
        <v>1</v>
      </c>
      <c r="X75" s="141">
        <f>J75-N75-U75</f>
        <v>0</v>
      </c>
      <c r="Y75" s="82"/>
      <c r="Z75" s="138">
        <v>0</v>
      </c>
      <c r="AA75" s="136">
        <f>Z75-S75</f>
        <v>0</v>
      </c>
      <c r="AB75" s="53">
        <f>J75*AA75</f>
        <v>0</v>
      </c>
      <c r="AC75" s="67"/>
      <c r="AD75" s="69">
        <f>K75-M75-T75-AA75</f>
        <v>1</v>
      </c>
      <c r="AE75" s="56">
        <f>J75-N75-U75-AB75</f>
        <v>0</v>
      </c>
      <c r="AG75" s="138">
        <v>0</v>
      </c>
      <c r="AH75" s="136">
        <f>AG75-Z75</f>
        <v>0</v>
      </c>
      <c r="AI75" s="55">
        <f>J75*AH75</f>
        <v>0</v>
      </c>
      <c r="AJ75" s="67"/>
      <c r="AK75" s="69">
        <f>K75-M75-T75-AA75-AH75</f>
        <v>1</v>
      </c>
      <c r="AL75" s="56">
        <f>Q75-U75-AB75-AI75</f>
        <v>0</v>
      </c>
      <c r="AN75" s="138">
        <v>0</v>
      </c>
      <c r="AO75" s="136">
        <f>AN75-AG75</f>
        <v>0</v>
      </c>
      <c r="AP75" s="55">
        <f>J75*AO75</f>
        <v>0</v>
      </c>
      <c r="AQ75" s="67"/>
      <c r="AR75" s="69">
        <f>K75-M75-T75-AA75-AH75-AO75</f>
        <v>1</v>
      </c>
      <c r="AS75" s="56">
        <f>X75-AB75-AI75-AP75</f>
        <v>0</v>
      </c>
      <c r="AU75" s="138">
        <v>0</v>
      </c>
      <c r="AV75" s="136">
        <f>AU75-AN75</f>
        <v>0</v>
      </c>
      <c r="AW75" s="55">
        <f>J75*AV75</f>
        <v>0</v>
      </c>
      <c r="AX75" s="67"/>
      <c r="AY75" s="69">
        <f>K75-M75-T75-AA75-AH75-AO75-AV75</f>
        <v>1</v>
      </c>
      <c r="AZ75" s="56">
        <f>J75-N75-U75-AB75-AI75-AP75-AW75</f>
        <v>0</v>
      </c>
    </row>
    <row r="76" spans="1:52" x14ac:dyDescent="0.2">
      <c r="A76" s="1"/>
      <c r="B76" s="1"/>
      <c r="C76" s="127"/>
      <c r="D76" s="14"/>
      <c r="E76" s="22"/>
      <c r="F76" s="14"/>
      <c r="G76" s="34"/>
      <c r="H76" s="178"/>
      <c r="I76" s="174"/>
      <c r="J76" s="162"/>
      <c r="K76" s="156"/>
      <c r="M76" s="138"/>
      <c r="N76" s="130"/>
      <c r="O76" s="131"/>
      <c r="P76" s="132"/>
      <c r="Q76" s="133"/>
      <c r="S76" s="138"/>
      <c r="T76" s="138"/>
      <c r="U76" s="139"/>
      <c r="V76" s="140"/>
      <c r="W76" s="138"/>
      <c r="X76" s="141"/>
      <c r="Y76" s="82"/>
      <c r="Z76" s="138"/>
      <c r="AA76" s="132"/>
      <c r="AB76" s="130"/>
      <c r="AC76" s="131"/>
      <c r="AD76" s="132"/>
      <c r="AE76" s="134"/>
      <c r="AG76" s="138"/>
      <c r="AH76" s="132"/>
      <c r="AI76" s="135"/>
      <c r="AJ76" s="131"/>
      <c r="AK76" s="132"/>
      <c r="AL76" s="134"/>
      <c r="AN76" s="138"/>
      <c r="AO76" s="132"/>
      <c r="AP76" s="135"/>
      <c r="AQ76" s="131"/>
      <c r="AR76" s="132"/>
      <c r="AS76" s="134"/>
      <c r="AU76" s="138"/>
      <c r="AV76" s="132"/>
      <c r="AW76" s="135"/>
      <c r="AX76" s="131"/>
      <c r="AY76" s="132"/>
      <c r="AZ76" s="134"/>
    </row>
    <row r="77" spans="1:52" x14ac:dyDescent="0.2">
      <c r="A77" s="1">
        <v>4</v>
      </c>
      <c r="B77" s="1" t="s">
        <v>11</v>
      </c>
      <c r="C77" s="127">
        <v>2</v>
      </c>
      <c r="D77" s="14" t="s">
        <v>10</v>
      </c>
      <c r="E77" s="22">
        <v>5305.4</v>
      </c>
      <c r="F77" s="14" t="s">
        <v>10</v>
      </c>
      <c r="G77" s="34">
        <f>+E77*C77</f>
        <v>10610.8</v>
      </c>
      <c r="H77" s="178">
        <v>10611</v>
      </c>
      <c r="I77" s="167">
        <f t="shared" si="10"/>
        <v>1.000018848720172</v>
      </c>
      <c r="J77" s="161">
        <f>G77-H77</f>
        <v>-0.2000000000007276</v>
      </c>
      <c r="K77" s="155">
        <v>1</v>
      </c>
      <c r="M77" s="138">
        <v>0</v>
      </c>
      <c r="N77" s="137">
        <f>J77*M77</f>
        <v>0</v>
      </c>
      <c r="O77" s="67"/>
      <c r="P77" s="69">
        <f>K77-M77</f>
        <v>1</v>
      </c>
      <c r="Q77" s="62">
        <f>J77-N77</f>
        <v>-0.2000000000007276</v>
      </c>
      <c r="S77" s="138">
        <v>0</v>
      </c>
      <c r="T77" s="138">
        <f>S77-M77</f>
        <v>0</v>
      </c>
      <c r="U77" s="139">
        <f>T77*J77</f>
        <v>0</v>
      </c>
      <c r="V77" s="140"/>
      <c r="W77" s="138">
        <f>K77-M77-T77</f>
        <v>1</v>
      </c>
      <c r="X77" s="141">
        <f>J77-N77-U77</f>
        <v>-0.2000000000007276</v>
      </c>
      <c r="Y77" s="82"/>
      <c r="Z77" s="138">
        <v>0</v>
      </c>
      <c r="AA77" s="136">
        <f>Z77-S77</f>
        <v>0</v>
      </c>
      <c r="AB77" s="53">
        <f>J77*AA77</f>
        <v>0</v>
      </c>
      <c r="AC77" s="67"/>
      <c r="AD77" s="69">
        <f>K77-M77-T77-AA77</f>
        <v>1</v>
      </c>
      <c r="AE77" s="56">
        <f>J77-N77-U77-AB77</f>
        <v>-0.2000000000007276</v>
      </c>
      <c r="AG77" s="138">
        <v>0</v>
      </c>
      <c r="AH77" s="136">
        <f>AG77-Z77</f>
        <v>0</v>
      </c>
      <c r="AI77" s="55">
        <f>J77*AH77</f>
        <v>0</v>
      </c>
      <c r="AJ77" s="67"/>
      <c r="AK77" s="69">
        <f>K77-M77-T77-AA77-AH77</f>
        <v>1</v>
      </c>
      <c r="AL77" s="56">
        <f>Q77-U77-AB77-AI77</f>
        <v>-0.2000000000007276</v>
      </c>
      <c r="AN77" s="138">
        <v>0</v>
      </c>
      <c r="AO77" s="136">
        <f>AN77-AG77</f>
        <v>0</v>
      </c>
      <c r="AP77" s="55">
        <f>J77*AO77</f>
        <v>0</v>
      </c>
      <c r="AQ77" s="67"/>
      <c r="AR77" s="69">
        <f>K77-M77-T77-AA77-AH77-AO77</f>
        <v>1</v>
      </c>
      <c r="AS77" s="56">
        <f>X77-AB77-AI77-AP77</f>
        <v>-0.2000000000007276</v>
      </c>
      <c r="AU77" s="138">
        <v>0</v>
      </c>
      <c r="AV77" s="136">
        <f>AU77-AN77</f>
        <v>0</v>
      </c>
      <c r="AW77" s="55">
        <f>J77*AV77</f>
        <v>0</v>
      </c>
      <c r="AX77" s="67"/>
      <c r="AY77" s="69">
        <f>K77-M77-T77-AA77-AH77-AO77-AV77</f>
        <v>1</v>
      </c>
      <c r="AZ77" s="56">
        <f>J77-N77-U77-AB77-AI77-AP77-AW77</f>
        <v>-0.2000000000007276</v>
      </c>
    </row>
    <row r="78" spans="1:52" x14ac:dyDescent="0.2">
      <c r="A78" s="1"/>
      <c r="B78" s="1"/>
      <c r="C78" s="127"/>
      <c r="D78" s="14"/>
      <c r="E78" s="22"/>
      <c r="F78" s="14"/>
      <c r="G78" s="34"/>
      <c r="H78" s="178"/>
      <c r="I78" s="174"/>
      <c r="J78" s="162"/>
      <c r="K78" s="156"/>
      <c r="M78" s="138"/>
      <c r="N78" s="130"/>
      <c r="O78" s="131"/>
      <c r="P78" s="132"/>
      <c r="Q78" s="133"/>
      <c r="S78" s="138"/>
      <c r="T78" s="138"/>
      <c r="U78" s="139"/>
      <c r="V78" s="140"/>
      <c r="W78" s="138"/>
      <c r="X78" s="141"/>
      <c r="Y78" s="82"/>
      <c r="Z78" s="138"/>
      <c r="AA78" s="132"/>
      <c r="AB78" s="130"/>
      <c r="AC78" s="131"/>
      <c r="AD78" s="132"/>
      <c r="AE78" s="134"/>
      <c r="AG78" s="138"/>
      <c r="AH78" s="132"/>
      <c r="AI78" s="135"/>
      <c r="AJ78" s="131"/>
      <c r="AK78" s="132"/>
      <c r="AL78" s="134"/>
      <c r="AN78" s="138"/>
      <c r="AO78" s="132"/>
      <c r="AP78" s="135"/>
      <c r="AQ78" s="131"/>
      <c r="AR78" s="132"/>
      <c r="AS78" s="134"/>
      <c r="AU78" s="138"/>
      <c r="AV78" s="132"/>
      <c r="AW78" s="135"/>
      <c r="AX78" s="131"/>
      <c r="AY78" s="132"/>
      <c r="AZ78" s="134"/>
    </row>
    <row r="79" spans="1:52" x14ac:dyDescent="0.2">
      <c r="A79" s="1">
        <v>5</v>
      </c>
      <c r="B79" s="1" t="s">
        <v>66</v>
      </c>
      <c r="C79" s="127">
        <v>16</v>
      </c>
      <c r="D79" s="14" t="s">
        <v>10</v>
      </c>
      <c r="E79" s="22">
        <v>1660</v>
      </c>
      <c r="F79" s="14" t="s">
        <v>10</v>
      </c>
      <c r="G79" s="34">
        <f>+E79*C79</f>
        <v>26560</v>
      </c>
      <c r="H79" s="178">
        <v>26560</v>
      </c>
      <c r="I79" s="167">
        <f t="shared" si="10"/>
        <v>1</v>
      </c>
      <c r="J79" s="161">
        <f>G79-H79</f>
        <v>0</v>
      </c>
      <c r="K79" s="155">
        <v>1</v>
      </c>
      <c r="M79" s="138">
        <v>0</v>
      </c>
      <c r="N79" s="137">
        <f>J79*M79</f>
        <v>0</v>
      </c>
      <c r="O79" s="67"/>
      <c r="P79" s="69">
        <f>K79-M79</f>
        <v>1</v>
      </c>
      <c r="Q79" s="62">
        <f>J79-N79</f>
        <v>0</v>
      </c>
      <c r="S79" s="138">
        <v>0</v>
      </c>
      <c r="T79" s="138">
        <f>S79-M79</f>
        <v>0</v>
      </c>
      <c r="U79" s="139">
        <f>T79*J79</f>
        <v>0</v>
      </c>
      <c r="V79" s="140"/>
      <c r="W79" s="138">
        <f>K79-M79-T79</f>
        <v>1</v>
      </c>
      <c r="X79" s="141">
        <f>J79-N79-U79</f>
        <v>0</v>
      </c>
      <c r="Y79" s="82"/>
      <c r="Z79" s="138">
        <v>0</v>
      </c>
      <c r="AA79" s="136">
        <f>Z79-S79</f>
        <v>0</v>
      </c>
      <c r="AB79" s="53">
        <f>J79*AA79</f>
        <v>0</v>
      </c>
      <c r="AC79" s="67"/>
      <c r="AD79" s="69">
        <f>K79-M79-T79-AA79</f>
        <v>1</v>
      </c>
      <c r="AE79" s="56">
        <f>J79-N79-U79-AB79</f>
        <v>0</v>
      </c>
      <c r="AG79" s="138">
        <v>0</v>
      </c>
      <c r="AH79" s="136">
        <f>AG79-Z79</f>
        <v>0</v>
      </c>
      <c r="AI79" s="55">
        <f>J79*AH79</f>
        <v>0</v>
      </c>
      <c r="AJ79" s="67"/>
      <c r="AK79" s="69">
        <f>K79-M79-T79-AA79-AH79</f>
        <v>1</v>
      </c>
      <c r="AL79" s="56">
        <f>Q79-U79-AB79-AI79</f>
        <v>0</v>
      </c>
      <c r="AN79" s="138">
        <v>0</v>
      </c>
      <c r="AO79" s="136">
        <f>AN79-AG79</f>
        <v>0</v>
      </c>
      <c r="AP79" s="55">
        <f>J79*AO79</f>
        <v>0</v>
      </c>
      <c r="AQ79" s="67"/>
      <c r="AR79" s="69">
        <f>K79-M79-T79-AA79-AH79-AO79</f>
        <v>1</v>
      </c>
      <c r="AS79" s="56">
        <f>X79-AB79-AI79-AP79</f>
        <v>0</v>
      </c>
      <c r="AU79" s="138">
        <v>0</v>
      </c>
      <c r="AV79" s="136">
        <f>AU79-AN79</f>
        <v>0</v>
      </c>
      <c r="AW79" s="55">
        <f>J79*AV79</f>
        <v>0</v>
      </c>
      <c r="AX79" s="67"/>
      <c r="AY79" s="69">
        <f>K79-M79-T79-AA79-AH79-AO79-AV79</f>
        <v>1</v>
      </c>
      <c r="AZ79" s="56">
        <f>J79-N79-U79-AB79-AI79-AP79-AW79</f>
        <v>0</v>
      </c>
    </row>
    <row r="80" spans="1:52" x14ac:dyDescent="0.2">
      <c r="A80" s="1"/>
      <c r="B80" s="1"/>
      <c r="C80" s="127"/>
      <c r="D80" s="14"/>
      <c r="E80" s="22"/>
      <c r="F80" s="14"/>
      <c r="G80" s="34"/>
      <c r="H80" s="178"/>
      <c r="I80" s="174"/>
      <c r="J80" s="162"/>
      <c r="K80" s="156"/>
      <c r="M80" s="138"/>
      <c r="N80" s="130"/>
      <c r="O80" s="131"/>
      <c r="P80" s="132"/>
      <c r="Q80" s="133"/>
      <c r="S80" s="138"/>
      <c r="T80" s="138"/>
      <c r="U80" s="139"/>
      <c r="V80" s="140"/>
      <c r="W80" s="138"/>
      <c r="X80" s="141"/>
      <c r="Y80" s="82"/>
      <c r="Z80" s="138"/>
      <c r="AA80" s="132"/>
      <c r="AB80" s="130"/>
      <c r="AC80" s="131"/>
      <c r="AD80" s="132"/>
      <c r="AE80" s="134"/>
      <c r="AG80" s="138"/>
      <c r="AH80" s="132"/>
      <c r="AI80" s="135"/>
      <c r="AJ80" s="131"/>
      <c r="AK80" s="132"/>
      <c r="AL80" s="134"/>
      <c r="AN80" s="138"/>
      <c r="AO80" s="132"/>
      <c r="AP80" s="135"/>
      <c r="AQ80" s="131"/>
      <c r="AR80" s="132"/>
      <c r="AS80" s="134"/>
      <c r="AU80" s="138"/>
      <c r="AV80" s="132"/>
      <c r="AW80" s="135"/>
      <c r="AX80" s="131"/>
      <c r="AY80" s="132"/>
      <c r="AZ80" s="134"/>
    </row>
    <row r="81" spans="1:52" x14ac:dyDescent="0.2">
      <c r="A81" s="1">
        <v>6</v>
      </c>
      <c r="B81" s="1" t="s">
        <v>46</v>
      </c>
      <c r="C81" s="127">
        <v>1</v>
      </c>
      <c r="D81" s="14" t="s">
        <v>10</v>
      </c>
      <c r="E81" s="22">
        <v>7844.57</v>
      </c>
      <c r="F81" s="14" t="s">
        <v>10</v>
      </c>
      <c r="G81" s="34">
        <f>+E81*C81</f>
        <v>7844.57</v>
      </c>
      <c r="H81" s="178">
        <v>0</v>
      </c>
      <c r="I81" s="167">
        <f t="shared" si="10"/>
        <v>0</v>
      </c>
      <c r="J81" s="161">
        <f>G81-H81</f>
        <v>7844.57</v>
      </c>
      <c r="K81" s="155">
        <v>1</v>
      </c>
      <c r="M81" s="138">
        <v>0</v>
      </c>
      <c r="N81" s="137">
        <f>J81*M81</f>
        <v>0</v>
      </c>
      <c r="O81" s="67"/>
      <c r="P81" s="69">
        <f>K81-M81</f>
        <v>1</v>
      </c>
      <c r="Q81" s="62">
        <f>J81-N81</f>
        <v>7844.57</v>
      </c>
      <c r="S81" s="138">
        <v>0</v>
      </c>
      <c r="T81" s="138">
        <f>S81-M81</f>
        <v>0</v>
      </c>
      <c r="U81" s="139">
        <f>T81*J81</f>
        <v>0</v>
      </c>
      <c r="V81" s="140"/>
      <c r="W81" s="138">
        <f>K81-M81-T81</f>
        <v>1</v>
      </c>
      <c r="X81" s="141">
        <f>J81-N81-U81</f>
        <v>7844.57</v>
      </c>
      <c r="Y81" s="82"/>
      <c r="Z81" s="138">
        <v>0</v>
      </c>
      <c r="AA81" s="136">
        <f>Z81-S81</f>
        <v>0</v>
      </c>
      <c r="AB81" s="53">
        <f>J81*AA81</f>
        <v>0</v>
      </c>
      <c r="AC81" s="67"/>
      <c r="AD81" s="69">
        <f>K81-M81-T81-AA81</f>
        <v>1</v>
      </c>
      <c r="AE81" s="56">
        <f>J81-N81-U81-AB81</f>
        <v>7844.57</v>
      </c>
      <c r="AG81" s="138">
        <v>0</v>
      </c>
      <c r="AH81" s="136">
        <f>AG81-Z81</f>
        <v>0</v>
      </c>
      <c r="AI81" s="55">
        <f>J81*AH81</f>
        <v>0</v>
      </c>
      <c r="AJ81" s="67"/>
      <c r="AK81" s="69">
        <f>K81-M81-T81-AA81-AH81</f>
        <v>1</v>
      </c>
      <c r="AL81" s="56">
        <f>Q81-U81-AB81-AI81</f>
        <v>7844.57</v>
      </c>
      <c r="AN81" s="138">
        <v>0</v>
      </c>
      <c r="AO81" s="136">
        <f>AN81-AG81</f>
        <v>0</v>
      </c>
      <c r="AP81" s="55">
        <f>J81*AO81</f>
        <v>0</v>
      </c>
      <c r="AQ81" s="67"/>
      <c r="AR81" s="69">
        <f>K81-M81-T81-AA81-AH81-AO81</f>
        <v>1</v>
      </c>
      <c r="AS81" s="56">
        <f>X81-AB81-AI81-AP81</f>
        <v>7844.57</v>
      </c>
      <c r="AU81" s="138">
        <v>0</v>
      </c>
      <c r="AV81" s="136">
        <f>AU81-AN81</f>
        <v>0</v>
      </c>
      <c r="AW81" s="55">
        <f>J81*AV81</f>
        <v>0</v>
      </c>
      <c r="AX81" s="67"/>
      <c r="AY81" s="69">
        <f>K81-M81-T81-AA81-AH81-AO81-AV81</f>
        <v>1</v>
      </c>
      <c r="AZ81" s="56">
        <f>J81-N81-U81-AB81-AI81-AP81-AW81</f>
        <v>7844.57</v>
      </c>
    </row>
    <row r="82" spans="1:52" x14ac:dyDescent="0.2">
      <c r="A82" s="1"/>
      <c r="B82" s="1"/>
      <c r="C82" s="127"/>
      <c r="D82" s="14"/>
      <c r="E82" s="22"/>
      <c r="F82" s="14"/>
      <c r="G82" s="34"/>
      <c r="H82" s="178"/>
      <c r="I82" s="174"/>
      <c r="J82" s="162"/>
      <c r="K82" s="156"/>
      <c r="M82" s="138"/>
      <c r="N82" s="130"/>
      <c r="O82" s="131"/>
      <c r="P82" s="132"/>
      <c r="Q82" s="133"/>
      <c r="S82" s="138"/>
      <c r="T82" s="138"/>
      <c r="U82" s="139"/>
      <c r="V82" s="140"/>
      <c r="W82" s="138"/>
      <c r="X82" s="141"/>
      <c r="Y82" s="82"/>
      <c r="Z82" s="138"/>
      <c r="AA82" s="132"/>
      <c r="AB82" s="130"/>
      <c r="AC82" s="131"/>
      <c r="AD82" s="132"/>
      <c r="AE82" s="134"/>
      <c r="AG82" s="138"/>
      <c r="AH82" s="132"/>
      <c r="AI82" s="135"/>
      <c r="AJ82" s="131"/>
      <c r="AK82" s="132"/>
      <c r="AL82" s="134"/>
      <c r="AN82" s="138"/>
      <c r="AO82" s="132"/>
      <c r="AP82" s="135"/>
      <c r="AQ82" s="131"/>
      <c r="AR82" s="132"/>
      <c r="AS82" s="134"/>
      <c r="AU82" s="138"/>
      <c r="AV82" s="132"/>
      <c r="AW82" s="135"/>
      <c r="AX82" s="131"/>
      <c r="AY82" s="132"/>
      <c r="AZ82" s="134"/>
    </row>
    <row r="83" spans="1:52" x14ac:dyDescent="0.2">
      <c r="A83" s="1">
        <v>7</v>
      </c>
      <c r="B83" s="1" t="s">
        <v>47</v>
      </c>
      <c r="C83" s="127">
        <v>2</v>
      </c>
      <c r="D83" s="14" t="s">
        <v>10</v>
      </c>
      <c r="E83" s="22">
        <v>1750</v>
      </c>
      <c r="F83" s="14" t="s">
        <v>10</v>
      </c>
      <c r="G83" s="34">
        <f>+E83*C83</f>
        <v>3500</v>
      </c>
      <c r="H83" s="178">
        <v>3500</v>
      </c>
      <c r="I83" s="167">
        <f>H83/G83</f>
        <v>1</v>
      </c>
      <c r="J83" s="161">
        <f>G83-H83</f>
        <v>0</v>
      </c>
      <c r="K83" s="155">
        <v>1</v>
      </c>
      <c r="M83" s="138">
        <v>0</v>
      </c>
      <c r="N83" s="137">
        <f>J83*M83</f>
        <v>0</v>
      </c>
      <c r="O83" s="67"/>
      <c r="P83" s="69">
        <f>K83-M83</f>
        <v>1</v>
      </c>
      <c r="Q83" s="62">
        <f>J83-N83</f>
        <v>0</v>
      </c>
      <c r="S83" s="138">
        <v>0</v>
      </c>
      <c r="T83" s="138">
        <f>S83-M83</f>
        <v>0</v>
      </c>
      <c r="U83" s="139">
        <f>T83*J83</f>
        <v>0</v>
      </c>
      <c r="V83" s="140"/>
      <c r="W83" s="138">
        <f>K83-M83-T83</f>
        <v>1</v>
      </c>
      <c r="X83" s="141">
        <f>J83-N83-U83</f>
        <v>0</v>
      </c>
      <c r="Y83" s="82"/>
      <c r="Z83" s="138">
        <v>0</v>
      </c>
      <c r="AA83" s="136">
        <f>Z83-S83</f>
        <v>0</v>
      </c>
      <c r="AB83" s="53">
        <f>J83*AA83</f>
        <v>0</v>
      </c>
      <c r="AC83" s="67"/>
      <c r="AD83" s="69">
        <f>K83-M83-T83-AA83</f>
        <v>1</v>
      </c>
      <c r="AE83" s="56">
        <f>J83-N83-U83-AB83</f>
        <v>0</v>
      </c>
      <c r="AG83" s="138">
        <v>0</v>
      </c>
      <c r="AH83" s="136">
        <f>AG83-Z83</f>
        <v>0</v>
      </c>
      <c r="AI83" s="55">
        <f>J83*AH83</f>
        <v>0</v>
      </c>
      <c r="AJ83" s="67"/>
      <c r="AK83" s="69">
        <f>K83-M83-T83-AA83-AH83</f>
        <v>1</v>
      </c>
      <c r="AL83" s="56">
        <f>Q83-U83-AB83-AI83</f>
        <v>0</v>
      </c>
      <c r="AN83" s="138">
        <v>0</v>
      </c>
      <c r="AO83" s="136">
        <f>AN83-AG83</f>
        <v>0</v>
      </c>
      <c r="AP83" s="55">
        <f>J83*AO83</f>
        <v>0</v>
      </c>
      <c r="AQ83" s="67"/>
      <c r="AR83" s="69">
        <f>K83-M83-T83-AA83-AH83-AO83</f>
        <v>1</v>
      </c>
      <c r="AS83" s="56">
        <f>X83-AB83-AI83-AP83</f>
        <v>0</v>
      </c>
      <c r="AU83" s="138">
        <v>0</v>
      </c>
      <c r="AV83" s="136">
        <f>AU83-AN83</f>
        <v>0</v>
      </c>
      <c r="AW83" s="55">
        <f>J83*AV83</f>
        <v>0</v>
      </c>
      <c r="AX83" s="67"/>
      <c r="AY83" s="69">
        <f>K83-M83-T83-AA83-AH83-AO83-AV83</f>
        <v>1</v>
      </c>
      <c r="AZ83" s="56">
        <f>J83-N83-U83-AB83-AI83-AP83-AW83</f>
        <v>0</v>
      </c>
    </row>
    <row r="84" spans="1:52" x14ac:dyDescent="0.2">
      <c r="A84" s="1"/>
      <c r="B84" s="1"/>
      <c r="C84" s="127"/>
      <c r="D84" s="14"/>
      <c r="E84" s="22"/>
      <c r="F84" s="14"/>
      <c r="G84" s="34"/>
      <c r="H84" s="178"/>
      <c r="I84" s="174"/>
      <c r="J84" s="162"/>
      <c r="K84" s="156"/>
      <c r="M84" s="138"/>
      <c r="N84" s="130"/>
      <c r="O84" s="131"/>
      <c r="P84" s="132"/>
      <c r="Q84" s="133"/>
      <c r="S84" s="138"/>
      <c r="T84" s="138"/>
      <c r="U84" s="139"/>
      <c r="V84" s="140"/>
      <c r="W84" s="138"/>
      <c r="X84" s="141"/>
      <c r="Y84" s="82"/>
      <c r="Z84" s="138"/>
      <c r="AA84" s="132"/>
      <c r="AB84" s="130"/>
      <c r="AC84" s="131"/>
      <c r="AD84" s="132"/>
      <c r="AE84" s="134"/>
      <c r="AG84" s="138"/>
      <c r="AH84" s="132"/>
      <c r="AI84" s="135"/>
      <c r="AJ84" s="131"/>
      <c r="AK84" s="132"/>
      <c r="AL84" s="134"/>
      <c r="AN84" s="138"/>
      <c r="AO84" s="132"/>
      <c r="AP84" s="135"/>
      <c r="AQ84" s="131"/>
      <c r="AR84" s="132"/>
      <c r="AS84" s="134"/>
      <c r="AU84" s="138"/>
      <c r="AV84" s="132"/>
      <c r="AW84" s="135"/>
      <c r="AX84" s="131"/>
      <c r="AY84" s="132"/>
      <c r="AZ84" s="134"/>
    </row>
    <row r="85" spans="1:52" x14ac:dyDescent="0.2">
      <c r="A85" s="1">
        <v>8</v>
      </c>
      <c r="B85" s="1" t="s">
        <v>64</v>
      </c>
      <c r="C85" s="126">
        <v>897</v>
      </c>
      <c r="D85" s="10" t="s">
        <v>8</v>
      </c>
      <c r="E85" s="90">
        <v>1.25</v>
      </c>
      <c r="F85" s="10" t="s">
        <v>8</v>
      </c>
      <c r="G85" s="34">
        <f>+E85*C85</f>
        <v>1121.25</v>
      </c>
      <c r="H85" s="178">
        <v>1121</v>
      </c>
      <c r="I85" s="167">
        <f t="shared" ref="I85" si="11">H85/G85</f>
        <v>0.99977703455964329</v>
      </c>
      <c r="J85" s="128">
        <f>G85-H85</f>
        <v>0.25</v>
      </c>
      <c r="K85" s="122">
        <v>1</v>
      </c>
      <c r="M85" s="187">
        <v>0</v>
      </c>
      <c r="N85" s="53">
        <f>J85*M85</f>
        <v>0</v>
      </c>
      <c r="O85" s="67"/>
      <c r="P85" s="69">
        <f>K85-M85</f>
        <v>1</v>
      </c>
      <c r="Q85" s="62">
        <f>J85-N85</f>
        <v>0.25</v>
      </c>
      <c r="S85" s="187">
        <v>0</v>
      </c>
      <c r="T85" s="69">
        <f>S85-M85</f>
        <v>0</v>
      </c>
      <c r="U85" s="53">
        <f>T85*J85</f>
        <v>0</v>
      </c>
      <c r="V85" s="67"/>
      <c r="W85" s="69">
        <f>K85-M85-T85</f>
        <v>1</v>
      </c>
      <c r="X85" s="56">
        <f>J85-N85-U85</f>
        <v>0.25</v>
      </c>
      <c r="Y85" s="82"/>
      <c r="Z85" s="187">
        <v>0</v>
      </c>
      <c r="AA85" s="69">
        <f>Z85-S85</f>
        <v>0</v>
      </c>
      <c r="AB85" s="53">
        <f>J85*AA85</f>
        <v>0</v>
      </c>
      <c r="AC85" s="67"/>
      <c r="AD85" s="69">
        <f>K85-M85-T85-AA85</f>
        <v>1</v>
      </c>
      <c r="AE85" s="56">
        <f>J85-N85-U85-AB85</f>
        <v>0.25</v>
      </c>
      <c r="AG85" s="187">
        <v>0</v>
      </c>
      <c r="AH85" s="69">
        <f>AG85-Z85</f>
        <v>0</v>
      </c>
      <c r="AI85" s="55">
        <f>J85*AH85</f>
        <v>0</v>
      </c>
      <c r="AJ85" s="67"/>
      <c r="AK85" s="69">
        <f>K85-M85-T85-AA85-AH85</f>
        <v>1</v>
      </c>
      <c r="AL85" s="56">
        <f>Q85-U85-AB85-AI85</f>
        <v>0.25</v>
      </c>
      <c r="AN85" s="187">
        <v>0</v>
      </c>
      <c r="AO85" s="69">
        <f>AN85-AG85</f>
        <v>0</v>
      </c>
      <c r="AP85" s="55">
        <f>J85*AO85</f>
        <v>0</v>
      </c>
      <c r="AQ85" s="67"/>
      <c r="AR85" s="69">
        <f>K85-M85-T85-AA85-AH85-AO85</f>
        <v>1</v>
      </c>
      <c r="AS85" s="56">
        <f>X85-AB85-AI85-AP85</f>
        <v>0.25</v>
      </c>
      <c r="AU85" s="187">
        <v>0</v>
      </c>
      <c r="AV85" s="69">
        <f>AU85-AN85</f>
        <v>0</v>
      </c>
      <c r="AW85" s="55">
        <f>J85*AV85</f>
        <v>0</v>
      </c>
      <c r="AX85" s="67"/>
      <c r="AY85" s="69">
        <f>K85-M85-T85-AA85-AH85-AO85-AV85</f>
        <v>1</v>
      </c>
      <c r="AZ85" s="56">
        <f>J85-N85-U85-AB85-AI85-AP85-AW85</f>
        <v>0.25</v>
      </c>
    </row>
    <row r="86" spans="1:52" x14ac:dyDescent="0.2">
      <c r="A86" s="1"/>
      <c r="B86" s="1"/>
      <c r="C86" s="126"/>
      <c r="D86" s="10"/>
      <c r="E86" s="90"/>
      <c r="F86" s="10"/>
      <c r="G86" s="33"/>
      <c r="H86" s="178"/>
      <c r="I86" s="174"/>
      <c r="J86" s="150"/>
      <c r="K86" s="151"/>
      <c r="M86" s="196"/>
      <c r="N86" s="130"/>
      <c r="O86" s="131"/>
      <c r="P86" s="132"/>
      <c r="Q86" s="133"/>
      <c r="S86" s="196"/>
      <c r="T86" s="132"/>
      <c r="U86" s="130"/>
      <c r="V86" s="131"/>
      <c r="W86" s="132"/>
      <c r="X86" s="134"/>
      <c r="Y86" s="82"/>
      <c r="Z86" s="196"/>
      <c r="AA86" s="132"/>
      <c r="AB86" s="130"/>
      <c r="AC86" s="131"/>
      <c r="AD86" s="132"/>
      <c r="AE86" s="134"/>
      <c r="AG86" s="196"/>
      <c r="AH86" s="132"/>
      <c r="AI86" s="135"/>
      <c r="AJ86" s="131"/>
      <c r="AK86" s="132"/>
      <c r="AL86" s="134"/>
      <c r="AN86" s="196"/>
      <c r="AO86" s="132"/>
      <c r="AP86" s="135"/>
      <c r="AQ86" s="131"/>
      <c r="AR86" s="132"/>
      <c r="AS86" s="134"/>
      <c r="AU86" s="196"/>
      <c r="AV86" s="132"/>
      <c r="AW86" s="135"/>
      <c r="AX86" s="131"/>
      <c r="AY86" s="132"/>
      <c r="AZ86" s="134"/>
    </row>
    <row r="87" spans="1:52" ht="17" thickBot="1" x14ac:dyDescent="0.25">
      <c r="A87" s="1">
        <v>9</v>
      </c>
      <c r="B87" s="1" t="s">
        <v>76</v>
      </c>
      <c r="C87" s="126">
        <v>5</v>
      </c>
      <c r="D87" s="10" t="s">
        <v>10</v>
      </c>
      <c r="E87" s="90">
        <v>435</v>
      </c>
      <c r="F87" s="10" t="s">
        <v>10</v>
      </c>
      <c r="G87" s="34">
        <f>+E87*C87</f>
        <v>2175</v>
      </c>
      <c r="H87" s="179">
        <v>0</v>
      </c>
      <c r="I87" s="169">
        <f t="shared" ref="I87" si="12">H87/G87</f>
        <v>0</v>
      </c>
      <c r="J87" s="128">
        <f>G87-H87</f>
        <v>2175</v>
      </c>
      <c r="K87" s="122">
        <v>1</v>
      </c>
      <c r="M87" s="187">
        <v>0</v>
      </c>
      <c r="N87" s="53">
        <f>J87*M87</f>
        <v>0</v>
      </c>
      <c r="O87" s="67"/>
      <c r="P87" s="69">
        <f>K87-M87</f>
        <v>1</v>
      </c>
      <c r="Q87" s="62">
        <f>J87-N87</f>
        <v>2175</v>
      </c>
      <c r="S87" s="187">
        <v>0</v>
      </c>
      <c r="T87" s="69">
        <f>S87-M87</f>
        <v>0</v>
      </c>
      <c r="U87" s="53">
        <f>T87*J87</f>
        <v>0</v>
      </c>
      <c r="V87" s="67"/>
      <c r="W87" s="69">
        <f>K87-M87-T87</f>
        <v>1</v>
      </c>
      <c r="X87" s="56">
        <f>J87-N87-U87</f>
        <v>2175</v>
      </c>
      <c r="Y87" s="82"/>
      <c r="Z87" s="187">
        <v>0</v>
      </c>
      <c r="AA87" s="69">
        <f>Z87-S87</f>
        <v>0</v>
      </c>
      <c r="AB87" s="53">
        <f>J87*AA87</f>
        <v>0</v>
      </c>
      <c r="AC87" s="67"/>
      <c r="AD87" s="69">
        <f>K87-M87-T87-AA87</f>
        <v>1</v>
      </c>
      <c r="AE87" s="56">
        <f>J87-N87-U87-AB87</f>
        <v>2175</v>
      </c>
      <c r="AG87" s="187">
        <v>0</v>
      </c>
      <c r="AH87" s="69">
        <f>AG87-Z87</f>
        <v>0</v>
      </c>
      <c r="AI87" s="55">
        <f>J87*AH87</f>
        <v>0</v>
      </c>
      <c r="AJ87" s="67"/>
      <c r="AK87" s="69">
        <f>K87-M87-T87-AA87-AH87</f>
        <v>1</v>
      </c>
      <c r="AL87" s="56">
        <f>Q87-U87-AB87-AI87</f>
        <v>2175</v>
      </c>
      <c r="AN87" s="187">
        <v>0</v>
      </c>
      <c r="AO87" s="69">
        <f>AN87-AG87</f>
        <v>0</v>
      </c>
      <c r="AP87" s="55">
        <f>J87*AO87</f>
        <v>0</v>
      </c>
      <c r="AQ87" s="67"/>
      <c r="AR87" s="69">
        <f>K87-M87-T87-AA87-AH87-AO87</f>
        <v>1</v>
      </c>
      <c r="AS87" s="56">
        <f>X87-AB87-AI87-AP87</f>
        <v>2175</v>
      </c>
      <c r="AU87" s="187">
        <v>0</v>
      </c>
      <c r="AV87" s="69">
        <f>AU87-AN87</f>
        <v>0</v>
      </c>
      <c r="AW87" s="55">
        <f>J87*AV87</f>
        <v>0</v>
      </c>
      <c r="AX87" s="67"/>
      <c r="AY87" s="69">
        <f>K87-M87-T87-AA87-AH87-AO87-AV87</f>
        <v>1</v>
      </c>
      <c r="AZ87" s="56">
        <f>J87-N87-U87-AB87-AI87-AP87-AW87</f>
        <v>2175</v>
      </c>
    </row>
    <row r="88" spans="1:52" x14ac:dyDescent="0.2">
      <c r="A88" s="1"/>
      <c r="B88" s="1"/>
      <c r="C88" s="195"/>
      <c r="D88" s="31"/>
      <c r="E88" s="32"/>
      <c r="F88" s="31"/>
      <c r="G88" s="33"/>
      <c r="H88" s="149"/>
      <c r="I88" s="149"/>
      <c r="J88" s="150"/>
      <c r="K88" s="151"/>
      <c r="M88" s="196"/>
      <c r="N88" s="130"/>
      <c r="O88" s="131"/>
      <c r="P88" s="132"/>
      <c r="Q88" s="133"/>
      <c r="S88" s="196"/>
      <c r="T88" s="132"/>
      <c r="U88" s="130"/>
      <c r="V88" s="131"/>
      <c r="W88" s="132"/>
      <c r="X88" s="134"/>
      <c r="Y88" s="82"/>
      <c r="Z88" s="196"/>
      <c r="AA88" s="132"/>
      <c r="AB88" s="130"/>
      <c r="AC88" s="131"/>
      <c r="AD88" s="132"/>
      <c r="AE88" s="134"/>
      <c r="AG88" s="196"/>
      <c r="AH88" s="132"/>
      <c r="AI88" s="135"/>
      <c r="AJ88" s="131"/>
      <c r="AK88" s="132"/>
      <c r="AL88" s="134"/>
      <c r="AN88" s="196"/>
      <c r="AO88" s="132"/>
      <c r="AP88" s="135"/>
      <c r="AQ88" s="131"/>
      <c r="AR88" s="132"/>
      <c r="AS88" s="134"/>
      <c r="AU88" s="196"/>
      <c r="AV88" s="132"/>
      <c r="AW88" s="135"/>
      <c r="AX88" s="131"/>
      <c r="AY88" s="132"/>
      <c r="AZ88" s="134"/>
    </row>
    <row r="89" spans="1:52" ht="17" thickBot="1" x14ac:dyDescent="0.25">
      <c r="A89" s="1"/>
      <c r="B89" s="205" t="s">
        <v>50</v>
      </c>
      <c r="C89" s="205"/>
      <c r="D89" s="205"/>
      <c r="E89" s="205"/>
      <c r="F89" s="89" t="s">
        <v>9</v>
      </c>
      <c r="G89" s="16">
        <f>SUM(G71:G87)</f>
        <v>105795.06</v>
      </c>
      <c r="H89" s="16">
        <f>SUM(H71:H87)</f>
        <v>95775</v>
      </c>
      <c r="I89" s="16"/>
      <c r="J89" s="16">
        <f>SUM(J71:J87)</f>
        <v>10020.060000000001</v>
      </c>
      <c r="K89" s="18"/>
      <c r="M89" s="70"/>
      <c r="N89" s="44">
        <f>SUM(N71:N85)</f>
        <v>0</v>
      </c>
      <c r="O89" s="44"/>
      <c r="P89" s="44"/>
      <c r="Q89" s="44">
        <f>SUM(Q71:Q85)</f>
        <v>7845.0600000000013</v>
      </c>
      <c r="S89" s="70"/>
      <c r="T89" s="18"/>
      <c r="U89" s="44">
        <f>SUM(U71:U85)</f>
        <v>0</v>
      </c>
      <c r="V89" s="44"/>
      <c r="W89" s="44"/>
      <c r="X89" s="44">
        <f>SUM(X71:X85)</f>
        <v>7845.0600000000013</v>
      </c>
      <c r="Z89" s="70"/>
      <c r="AA89" s="18"/>
      <c r="AB89" s="44">
        <f>SUM(AB71:AB85)</f>
        <v>0</v>
      </c>
      <c r="AC89" s="44"/>
      <c r="AD89" s="44"/>
      <c r="AE89" s="44">
        <f>SUM(AE71:AE85)</f>
        <v>7845.0600000000013</v>
      </c>
      <c r="AG89" s="70"/>
      <c r="AH89" s="18"/>
      <c r="AI89" s="44">
        <f>SUM(AI71:AI85)</f>
        <v>0</v>
      </c>
      <c r="AJ89" s="44"/>
      <c r="AK89" s="44"/>
      <c r="AL89" s="44">
        <f>SUM(AL71:AL85)</f>
        <v>7845.0600000000013</v>
      </c>
      <c r="AN89" s="70"/>
      <c r="AO89" s="18"/>
      <c r="AP89" s="44">
        <f>SUM(AP71:AP85)</f>
        <v>0</v>
      </c>
      <c r="AQ89" s="44"/>
      <c r="AR89" s="44"/>
      <c r="AS89" s="44">
        <f>SUM(AS71:AS85)</f>
        <v>7845.0600000000013</v>
      </c>
      <c r="AU89" s="70"/>
      <c r="AV89" s="18"/>
      <c r="AW89" s="44">
        <f>SUM(AW71:AW85)</f>
        <v>0</v>
      </c>
      <c r="AX89" s="44"/>
      <c r="AY89" s="44"/>
      <c r="AZ89" s="44">
        <f>SUM(AZ71:AZ85)</f>
        <v>7845.0600000000013</v>
      </c>
    </row>
    <row r="90" spans="1:52" ht="19" customHeight="1" thickTop="1" x14ac:dyDescent="0.2">
      <c r="A90" s="1"/>
      <c r="B90" s="27"/>
      <c r="C90" s="27"/>
      <c r="D90" s="27"/>
      <c r="E90" s="27"/>
      <c r="F90" s="28"/>
      <c r="G90" s="29"/>
      <c r="H90" s="29"/>
      <c r="I90" s="29"/>
      <c r="J90" s="142"/>
      <c r="K90" s="18"/>
      <c r="M90" s="70"/>
      <c r="N90" s="82"/>
      <c r="O90" s="82"/>
      <c r="P90" s="82"/>
      <c r="Q90" s="82"/>
      <c r="S90" s="70"/>
      <c r="T90" s="18"/>
      <c r="U90" s="82"/>
      <c r="V90" s="82"/>
      <c r="W90" s="82"/>
      <c r="X90" s="82"/>
      <c r="Z90" s="70"/>
      <c r="AA90" s="18"/>
      <c r="AB90" s="82"/>
      <c r="AC90" s="82"/>
      <c r="AD90" s="82"/>
      <c r="AE90" s="82"/>
      <c r="AG90" s="70"/>
      <c r="AH90" s="18"/>
      <c r="AI90" s="82"/>
      <c r="AJ90" s="82"/>
      <c r="AK90" s="82"/>
      <c r="AL90" s="82"/>
      <c r="AN90" s="70"/>
      <c r="AO90" s="18"/>
      <c r="AP90" s="82"/>
      <c r="AQ90" s="82"/>
      <c r="AR90" s="82"/>
      <c r="AS90" s="82"/>
      <c r="AU90" s="70"/>
      <c r="AV90" s="18"/>
      <c r="AW90" s="82"/>
      <c r="AX90" s="82"/>
      <c r="AY90" s="82"/>
      <c r="AZ90" s="82"/>
    </row>
    <row r="91" spans="1:52" x14ac:dyDescent="0.2">
      <c r="A91" s="1"/>
      <c r="B91" s="2" t="s">
        <v>61</v>
      </c>
      <c r="C91" s="3" t="s">
        <v>2</v>
      </c>
      <c r="D91" s="4"/>
      <c r="E91" s="5" t="s">
        <v>3</v>
      </c>
      <c r="F91" s="4"/>
      <c r="G91" s="6" t="s">
        <v>4</v>
      </c>
      <c r="H91" s="18"/>
      <c r="I91" s="18"/>
      <c r="J91" s="18"/>
      <c r="K91" s="18"/>
      <c r="M91" s="70"/>
      <c r="N91" s="70"/>
      <c r="O91" s="70"/>
      <c r="P91" s="70"/>
      <c r="Q91" s="83"/>
      <c r="S91" s="70"/>
      <c r="T91" s="18"/>
      <c r="U91" s="18"/>
      <c r="V91" s="18"/>
      <c r="W91" s="18"/>
      <c r="X91" s="59"/>
      <c r="Z91" s="70"/>
      <c r="AA91" s="18"/>
      <c r="AB91" s="18"/>
      <c r="AC91" s="18"/>
      <c r="AD91" s="18"/>
      <c r="AE91" s="59"/>
      <c r="AG91" s="70"/>
      <c r="AH91" s="18"/>
      <c r="AI91" s="18"/>
      <c r="AJ91" s="18"/>
      <c r="AK91" s="18"/>
      <c r="AL91" s="59"/>
      <c r="AN91" s="70"/>
      <c r="AO91" s="18"/>
      <c r="AP91" s="18"/>
      <c r="AQ91" s="18"/>
      <c r="AR91" s="18"/>
      <c r="AS91" s="59"/>
      <c r="AU91" s="70"/>
      <c r="AV91" s="18"/>
      <c r="AW91" s="18"/>
      <c r="AX91" s="18"/>
      <c r="AY91" s="18"/>
      <c r="AZ91" s="59"/>
    </row>
    <row r="92" spans="1:52" ht="17" thickBot="1" x14ac:dyDescent="0.25">
      <c r="A92" s="1"/>
      <c r="B92" s="2"/>
      <c r="C92" s="4"/>
      <c r="D92" s="4"/>
      <c r="E92" s="8"/>
      <c r="F92" s="4"/>
      <c r="G92" s="9"/>
      <c r="H92" s="18"/>
      <c r="I92" s="18"/>
      <c r="J92" s="18"/>
      <c r="K92" s="18"/>
      <c r="M92" s="70"/>
      <c r="N92" s="70"/>
      <c r="O92" s="70"/>
      <c r="P92" s="70"/>
      <c r="Q92" s="83"/>
      <c r="S92" s="70"/>
      <c r="T92" s="18"/>
      <c r="U92" s="18"/>
      <c r="V92" s="18"/>
      <c r="W92" s="18"/>
      <c r="X92" s="59"/>
      <c r="Z92" s="70"/>
      <c r="AA92" s="18"/>
      <c r="AB92" s="18"/>
      <c r="AC92" s="18"/>
      <c r="AD92" s="18"/>
      <c r="AE92" s="59"/>
      <c r="AG92" s="70"/>
      <c r="AH92" s="18"/>
      <c r="AI92" s="18"/>
      <c r="AJ92" s="18"/>
      <c r="AK92" s="18"/>
      <c r="AL92" s="59"/>
      <c r="AN92" s="70"/>
      <c r="AO92" s="18"/>
      <c r="AP92" s="18"/>
      <c r="AQ92" s="18"/>
      <c r="AR92" s="18"/>
      <c r="AS92" s="59"/>
      <c r="AU92" s="70"/>
      <c r="AV92" s="18"/>
      <c r="AW92" s="18"/>
      <c r="AX92" s="18"/>
      <c r="AY92" s="18"/>
      <c r="AZ92" s="59"/>
    </row>
    <row r="93" spans="1:52" x14ac:dyDescent="0.2">
      <c r="A93" s="1">
        <v>1</v>
      </c>
      <c r="B93" s="1" t="s">
        <v>68</v>
      </c>
      <c r="C93" s="19">
        <v>1</v>
      </c>
      <c r="D93" s="10" t="s">
        <v>10</v>
      </c>
      <c r="E93" s="90">
        <v>400</v>
      </c>
      <c r="F93" s="10" t="s">
        <v>10</v>
      </c>
      <c r="G93" s="176">
        <f>+E93*C93</f>
        <v>400</v>
      </c>
      <c r="H93" s="180">
        <v>0</v>
      </c>
      <c r="I93" s="172">
        <f>H93/G93</f>
        <v>0</v>
      </c>
      <c r="J93" s="161">
        <f>G93-H93</f>
        <v>400</v>
      </c>
      <c r="K93" s="122">
        <v>1</v>
      </c>
      <c r="M93" s="69">
        <v>0</v>
      </c>
      <c r="N93" s="53">
        <f>J93*M93</f>
        <v>0</v>
      </c>
      <c r="O93" s="67"/>
      <c r="P93" s="69">
        <f>K93-M93</f>
        <v>1</v>
      </c>
      <c r="Q93" s="62">
        <f>J93-N93</f>
        <v>400</v>
      </c>
      <c r="S93" s="69">
        <v>0</v>
      </c>
      <c r="T93" s="69">
        <f>S93-M93</f>
        <v>0</v>
      </c>
      <c r="U93" s="53">
        <f>T93*J93</f>
        <v>0</v>
      </c>
      <c r="V93" s="67"/>
      <c r="W93" s="69">
        <f>K93-M93-T93</f>
        <v>1</v>
      </c>
      <c r="X93" s="56">
        <f>J93-N93-U93</f>
        <v>400</v>
      </c>
      <c r="Y93" s="82"/>
      <c r="Z93" s="69">
        <v>0</v>
      </c>
      <c r="AA93" s="69">
        <f>Z93-S93</f>
        <v>0</v>
      </c>
      <c r="AB93" s="53">
        <f>J93*AA93</f>
        <v>0</v>
      </c>
      <c r="AC93" s="67"/>
      <c r="AD93" s="69">
        <f>K93-M93-T93-AA93</f>
        <v>1</v>
      </c>
      <c r="AE93" s="56">
        <f>J93-N93-U93-AB93</f>
        <v>400</v>
      </c>
      <c r="AG93" s="69">
        <v>0</v>
      </c>
      <c r="AH93" s="69">
        <f>AG93-Z93</f>
        <v>0</v>
      </c>
      <c r="AI93" s="55">
        <f>J93*AH93</f>
        <v>0</v>
      </c>
      <c r="AJ93" s="67"/>
      <c r="AK93" s="69">
        <f>K93-M93-T93-AA93-AH93</f>
        <v>1</v>
      </c>
      <c r="AL93" s="56">
        <f>Q93-U93-AB93-AI93</f>
        <v>400</v>
      </c>
      <c r="AN93" s="69">
        <v>0</v>
      </c>
      <c r="AO93" s="69">
        <f>AN93-AG93</f>
        <v>0</v>
      </c>
      <c r="AP93" s="55">
        <f>J93*AO93</f>
        <v>0</v>
      </c>
      <c r="AQ93" s="67"/>
      <c r="AR93" s="69">
        <f>K93-M93-T93-AA93-AH93-AO93</f>
        <v>1</v>
      </c>
      <c r="AS93" s="56">
        <f>X93-AB93-AI93-AP93</f>
        <v>400</v>
      </c>
      <c r="AU93" s="69">
        <v>0</v>
      </c>
      <c r="AV93" s="69">
        <f>AU93-AN93</f>
        <v>0</v>
      </c>
      <c r="AW93" s="55">
        <f>J93*AV93</f>
        <v>0</v>
      </c>
      <c r="AX93" s="67"/>
      <c r="AY93" s="69">
        <f>K93-M93-T93-AA93-AH93-AO93-AV93</f>
        <v>1</v>
      </c>
      <c r="AZ93" s="56">
        <f>J93-N93-U93-AB93-AI93-AP93-AW93</f>
        <v>400</v>
      </c>
    </row>
    <row r="94" spans="1:52" x14ac:dyDescent="0.2">
      <c r="A94" s="1"/>
      <c r="B94" s="1"/>
      <c r="C94" s="19"/>
      <c r="D94" s="10"/>
      <c r="E94" s="90"/>
      <c r="F94" s="10"/>
      <c r="G94" s="176"/>
      <c r="H94" s="199"/>
      <c r="I94" s="200"/>
      <c r="J94" s="161"/>
      <c r="K94" s="122"/>
      <c r="M94" s="69"/>
      <c r="N94" s="53"/>
      <c r="O94" s="67"/>
      <c r="P94" s="69"/>
      <c r="Q94" s="62"/>
      <c r="S94" s="69"/>
      <c r="T94" s="69"/>
      <c r="U94" s="53"/>
      <c r="V94" s="67"/>
      <c r="W94" s="69"/>
      <c r="X94" s="56"/>
      <c r="Y94" s="82"/>
      <c r="Z94" s="69"/>
      <c r="AA94" s="69"/>
      <c r="AB94" s="53"/>
      <c r="AC94" s="67"/>
      <c r="AD94" s="69"/>
      <c r="AE94" s="56"/>
      <c r="AG94" s="69"/>
      <c r="AH94" s="69"/>
      <c r="AI94" s="55"/>
      <c r="AJ94" s="67"/>
      <c r="AK94" s="69"/>
      <c r="AL94" s="56"/>
      <c r="AN94" s="69"/>
      <c r="AO94" s="69"/>
      <c r="AP94" s="55"/>
      <c r="AQ94" s="67"/>
      <c r="AR94" s="69"/>
      <c r="AS94" s="56"/>
      <c r="AU94" s="69"/>
      <c r="AV94" s="69"/>
      <c r="AW94" s="55"/>
      <c r="AX94" s="67"/>
      <c r="AY94" s="69"/>
      <c r="AZ94" s="56"/>
    </row>
    <row r="95" spans="1:52" x14ac:dyDescent="0.2">
      <c r="A95" s="1"/>
      <c r="B95" s="1" t="s">
        <v>77</v>
      </c>
      <c r="C95" s="19">
        <v>992</v>
      </c>
      <c r="D95" s="10" t="s">
        <v>78</v>
      </c>
      <c r="E95" s="90">
        <v>3.5</v>
      </c>
      <c r="F95" s="10" t="s">
        <v>78</v>
      </c>
      <c r="G95" s="34">
        <f>+E95*C95</f>
        <v>3472</v>
      </c>
      <c r="H95" s="178">
        <v>0</v>
      </c>
      <c r="I95" s="201">
        <f t="shared" ref="I95" si="13">H95/G95</f>
        <v>0</v>
      </c>
      <c r="J95" s="128">
        <f>G95-H95</f>
        <v>3472</v>
      </c>
      <c r="K95" s="122"/>
      <c r="M95" s="69"/>
      <c r="N95" s="53"/>
      <c r="O95" s="67"/>
      <c r="P95" s="69"/>
      <c r="Q95" s="62"/>
      <c r="S95" s="69"/>
      <c r="T95" s="69"/>
      <c r="U95" s="53"/>
      <c r="V95" s="67"/>
      <c r="W95" s="69"/>
      <c r="X95" s="62"/>
      <c r="Y95" s="202"/>
      <c r="Z95" s="69"/>
      <c r="AA95" s="69"/>
      <c r="AB95" s="53"/>
      <c r="AC95" s="67"/>
      <c r="AD95" s="69"/>
      <c r="AE95" s="62"/>
      <c r="AG95" s="69"/>
      <c r="AH95" s="69"/>
      <c r="AI95" s="53"/>
      <c r="AJ95" s="67"/>
      <c r="AK95" s="69"/>
      <c r="AL95" s="62"/>
      <c r="AN95" s="69"/>
      <c r="AO95" s="69"/>
      <c r="AP95" s="53"/>
      <c r="AQ95" s="67"/>
      <c r="AR95" s="69"/>
      <c r="AS95" s="62"/>
      <c r="AU95" s="69"/>
      <c r="AV95" s="69"/>
      <c r="AW95" s="53"/>
      <c r="AX95" s="67"/>
      <c r="AY95" s="69"/>
      <c r="AZ95" s="62"/>
    </row>
    <row r="96" spans="1:52" x14ac:dyDescent="0.2">
      <c r="A96" s="1"/>
      <c r="B96" s="1"/>
      <c r="C96" s="19"/>
      <c r="D96" s="10"/>
      <c r="E96" s="90"/>
      <c r="F96" s="10"/>
      <c r="G96" s="176"/>
      <c r="H96" s="166"/>
      <c r="I96" s="174"/>
      <c r="J96" s="162"/>
      <c r="K96" s="153"/>
      <c r="M96" s="54"/>
      <c r="N96" s="42"/>
      <c r="O96" s="68"/>
      <c r="P96" s="41"/>
      <c r="Q96" s="63"/>
      <c r="S96" s="54"/>
      <c r="T96" s="54"/>
      <c r="U96" s="42"/>
      <c r="V96" s="68"/>
      <c r="W96" s="41"/>
      <c r="X96" s="63"/>
      <c r="Z96" s="54"/>
      <c r="AA96" s="54"/>
      <c r="AB96" s="42"/>
      <c r="AC96" s="68"/>
      <c r="AD96" s="41"/>
      <c r="AE96" s="63"/>
      <c r="AG96" s="54"/>
      <c r="AH96" s="54"/>
      <c r="AI96" s="41"/>
      <c r="AJ96" s="68"/>
      <c r="AK96" s="69"/>
      <c r="AL96" s="57"/>
      <c r="AN96" s="54"/>
      <c r="AO96" s="54"/>
      <c r="AP96" s="41"/>
      <c r="AQ96" s="68"/>
      <c r="AR96" s="41"/>
      <c r="AS96" s="57"/>
      <c r="AU96" s="54"/>
      <c r="AV96" s="54"/>
      <c r="AW96" s="41"/>
      <c r="AX96" s="68"/>
      <c r="AY96" s="69"/>
      <c r="AZ96" s="57"/>
    </row>
    <row r="97" spans="1:52" ht="17" thickBot="1" x14ac:dyDescent="0.25">
      <c r="A97" s="1">
        <v>2</v>
      </c>
      <c r="B97" s="1" t="s">
        <v>67</v>
      </c>
      <c r="C97" s="19">
        <v>1</v>
      </c>
      <c r="D97" s="10" t="s">
        <v>10</v>
      </c>
      <c r="E97" s="90">
        <v>2500</v>
      </c>
      <c r="F97" s="10" t="s">
        <v>10</v>
      </c>
      <c r="G97" s="176">
        <f>+E97*C97</f>
        <v>2500</v>
      </c>
      <c r="H97" s="168">
        <v>0</v>
      </c>
      <c r="I97" s="169">
        <f>H97/G97</f>
        <v>0</v>
      </c>
      <c r="J97" s="161">
        <f>G97-H97</f>
        <v>2500</v>
      </c>
      <c r="K97" s="122">
        <v>1</v>
      </c>
      <c r="M97" s="69">
        <v>0</v>
      </c>
      <c r="N97" s="53">
        <f>J97*M97</f>
        <v>0</v>
      </c>
      <c r="O97" s="67"/>
      <c r="P97" s="69">
        <f>K97-M97</f>
        <v>1</v>
      </c>
      <c r="Q97" s="62">
        <f>J97-N97</f>
        <v>2500</v>
      </c>
      <c r="S97" s="69">
        <v>0</v>
      </c>
      <c r="T97" s="69">
        <f>S97-M97</f>
        <v>0</v>
      </c>
      <c r="U97" s="53">
        <f>T97*J97</f>
        <v>0</v>
      </c>
      <c r="V97" s="67"/>
      <c r="W97" s="69">
        <f>K97-M97-T97</f>
        <v>1</v>
      </c>
      <c r="X97" s="56">
        <f>J97-N97-U97</f>
        <v>2500</v>
      </c>
      <c r="Y97" s="82"/>
      <c r="Z97" s="69">
        <v>0</v>
      </c>
      <c r="AA97" s="69">
        <f>Z97-S97</f>
        <v>0</v>
      </c>
      <c r="AB97" s="53">
        <f>J97*AA97</f>
        <v>0</v>
      </c>
      <c r="AC97" s="67"/>
      <c r="AD97" s="69">
        <f>K97-M97-T97-AA97</f>
        <v>1</v>
      </c>
      <c r="AE97" s="56">
        <f>J97-N97-U97-AB97</f>
        <v>2500</v>
      </c>
      <c r="AG97" s="69">
        <v>0</v>
      </c>
      <c r="AH97" s="69">
        <f>AG97-Z97</f>
        <v>0</v>
      </c>
      <c r="AI97" s="55">
        <f>J97*AH97</f>
        <v>0</v>
      </c>
      <c r="AJ97" s="67"/>
      <c r="AK97" s="69">
        <f>K97-M97-T97-AA97-AH97</f>
        <v>1</v>
      </c>
      <c r="AL97" s="56">
        <f>Q97-U97-AB97-AI97</f>
        <v>2500</v>
      </c>
      <c r="AN97" s="69">
        <v>0</v>
      </c>
      <c r="AO97" s="69">
        <f>AN97-AG97</f>
        <v>0</v>
      </c>
      <c r="AP97" s="55">
        <f>J97*AO97</f>
        <v>0</v>
      </c>
      <c r="AQ97" s="67"/>
      <c r="AR97" s="69">
        <f>K97-M97-T97-AA97-AH97-AO97</f>
        <v>1</v>
      </c>
      <c r="AS97" s="56">
        <f>X97-AB97-AI97-AP97</f>
        <v>2500</v>
      </c>
      <c r="AU97" s="69">
        <v>0</v>
      </c>
      <c r="AV97" s="69">
        <f>AU97-AN97</f>
        <v>0</v>
      </c>
      <c r="AW97" s="55">
        <f>J97*AV97</f>
        <v>0</v>
      </c>
      <c r="AX97" s="67"/>
      <c r="AY97" s="69">
        <f>K97-M97-T97-AA97-AH97-AO97-AV97</f>
        <v>1</v>
      </c>
      <c r="AZ97" s="56">
        <f>J97-N97-U97-AB97-AI97-AP97-AW97</f>
        <v>2500</v>
      </c>
    </row>
    <row r="98" spans="1:52" x14ac:dyDescent="0.2">
      <c r="A98" s="1"/>
      <c r="B98" s="1"/>
      <c r="C98" s="23"/>
      <c r="D98" s="4"/>
      <c r="E98" s="24"/>
      <c r="F98" s="4"/>
      <c r="G98" s="9"/>
      <c r="H98" s="18"/>
      <c r="I98" s="18"/>
      <c r="J98" s="18"/>
      <c r="K98" s="18"/>
      <c r="M98" s="70"/>
      <c r="N98" s="78"/>
      <c r="O98" s="78"/>
      <c r="P98" s="78"/>
      <c r="Q98" s="81"/>
      <c r="S98" s="18"/>
      <c r="T98" s="18"/>
      <c r="U98" s="43"/>
      <c r="V98" s="43"/>
      <c r="W98" s="43"/>
      <c r="X98" s="58"/>
      <c r="Z98" s="18"/>
      <c r="AA98" s="18"/>
      <c r="AB98" s="43"/>
      <c r="AC98" s="43"/>
      <c r="AD98" s="43"/>
      <c r="AE98" s="58"/>
      <c r="AG98" s="18"/>
      <c r="AH98" s="18"/>
      <c r="AI98" s="43"/>
      <c r="AJ98" s="43"/>
      <c r="AK98" s="43"/>
      <c r="AL98" s="58"/>
      <c r="AN98" s="18"/>
      <c r="AO98" s="18"/>
      <c r="AP98" s="43"/>
      <c r="AQ98" s="43"/>
      <c r="AR98" s="43"/>
      <c r="AS98" s="58"/>
      <c r="AU98" s="18"/>
      <c r="AV98" s="18"/>
      <c r="AW98" s="43"/>
      <c r="AX98" s="43"/>
      <c r="AY98" s="43"/>
      <c r="AZ98" s="58"/>
    </row>
    <row r="99" spans="1:52" ht="17" thickBot="1" x14ac:dyDescent="0.25">
      <c r="A99" s="1"/>
      <c r="B99" s="205" t="s">
        <v>14</v>
      </c>
      <c r="C99" s="205"/>
      <c r="D99" s="205"/>
      <c r="E99" s="205"/>
      <c r="F99" s="89" t="s">
        <v>9</v>
      </c>
      <c r="G99" s="16">
        <f>SUM(G93:G97)</f>
        <v>6372</v>
      </c>
      <c r="H99" s="16">
        <f>SUM(H93:H97)</f>
        <v>0</v>
      </c>
      <c r="I99" s="16"/>
      <c r="J99" s="154">
        <f>SUM(J93:AZ97)</f>
        <v>23786</v>
      </c>
      <c r="K99" s="70"/>
      <c r="M99" s="70"/>
      <c r="N99" s="44">
        <f>SUM(N93:N97)</f>
        <v>0</v>
      </c>
      <c r="O99" s="44"/>
      <c r="P99" s="44"/>
      <c r="Q99" s="44">
        <f>SUM(Q93:Q97)</f>
        <v>2900</v>
      </c>
      <c r="S99" s="18"/>
      <c r="T99" s="18"/>
      <c r="U99" s="44">
        <f>SUM(U93:U97)</f>
        <v>0</v>
      </c>
      <c r="V99" s="44"/>
      <c r="W99" s="44"/>
      <c r="X99" s="44">
        <f>SUM(X93:X97)</f>
        <v>2900</v>
      </c>
      <c r="Z99" s="18"/>
      <c r="AA99" s="18"/>
      <c r="AB99" s="44">
        <f>SUM(AB93:AB97)</f>
        <v>0</v>
      </c>
      <c r="AC99" s="44"/>
      <c r="AD99" s="44"/>
      <c r="AE99" s="44">
        <f>SUM(AE93:AE97)</f>
        <v>2900</v>
      </c>
      <c r="AG99" s="18"/>
      <c r="AH99" s="18"/>
      <c r="AI99" s="44">
        <f>SUM(AI93:AI97)</f>
        <v>0</v>
      </c>
      <c r="AJ99" s="44"/>
      <c r="AK99" s="44"/>
      <c r="AL99" s="44">
        <f>SUM(AL93:AL97)</f>
        <v>2900</v>
      </c>
      <c r="AN99" s="18"/>
      <c r="AO99" s="18"/>
      <c r="AP99" s="44">
        <f>SUM(AP93:AP97)</f>
        <v>0</v>
      </c>
      <c r="AQ99" s="44"/>
      <c r="AR99" s="44"/>
      <c r="AS99" s="44">
        <f>SUM(AS93:AS97)</f>
        <v>2900</v>
      </c>
      <c r="AU99" s="18"/>
      <c r="AV99" s="18"/>
      <c r="AW99" s="44">
        <f>SUM(AW93:AW97)</f>
        <v>0</v>
      </c>
      <c r="AX99" s="44"/>
      <c r="AY99" s="44"/>
      <c r="AZ99" s="44">
        <f>SUM(AZ93:AZ97)</f>
        <v>2900</v>
      </c>
    </row>
    <row r="100" spans="1:52" ht="18" thickTop="1" thickBot="1" x14ac:dyDescent="0.25">
      <c r="A100" s="1"/>
      <c r="B100" s="27"/>
      <c r="C100" s="27"/>
      <c r="D100" s="88"/>
      <c r="E100" s="88"/>
      <c r="F100" s="89"/>
      <c r="G100" s="16"/>
      <c r="H100" s="35"/>
      <c r="I100" s="35"/>
      <c r="J100" s="35"/>
      <c r="K100" s="70"/>
      <c r="M100" s="70"/>
      <c r="N100" s="70"/>
      <c r="O100" s="70"/>
      <c r="P100" s="70"/>
      <c r="Q100" s="83"/>
      <c r="S100" s="18"/>
      <c r="T100" s="18"/>
      <c r="U100" s="18"/>
      <c r="V100" s="18"/>
      <c r="W100" s="18"/>
      <c r="X100" s="59"/>
      <c r="Z100" s="18"/>
      <c r="AA100" s="18"/>
      <c r="AB100" s="18"/>
      <c r="AC100" s="18"/>
      <c r="AD100" s="18"/>
      <c r="AE100" s="59"/>
      <c r="AG100" s="18"/>
      <c r="AH100" s="18"/>
      <c r="AI100" s="18"/>
      <c r="AJ100" s="18"/>
      <c r="AK100" s="18"/>
      <c r="AL100" s="59"/>
      <c r="AN100" s="18"/>
      <c r="AO100" s="18"/>
      <c r="AP100" s="121"/>
      <c r="AQ100" s="18"/>
      <c r="AR100" s="18"/>
      <c r="AS100" s="59"/>
      <c r="AU100" s="18"/>
      <c r="AV100" s="18"/>
      <c r="AW100" s="18"/>
      <c r="AX100" s="18"/>
      <c r="AY100" s="18"/>
      <c r="AZ100" s="59"/>
    </row>
    <row r="101" spans="1:52" ht="18" thickTop="1" thickBot="1" x14ac:dyDescent="0.25">
      <c r="A101" s="1"/>
      <c r="B101" s="120" t="s">
        <v>35</v>
      </c>
      <c r="C101" s="4"/>
      <c r="D101" s="208" t="s">
        <v>12</v>
      </c>
      <c r="E101" s="208"/>
      <c r="F101" s="25"/>
      <c r="G101" s="16">
        <f>G99+G89+G67+G52+G34+G26</f>
        <v>432459.92</v>
      </c>
      <c r="H101" s="16">
        <f>H99+H89+H67+H52+H34+H26</f>
        <v>359361</v>
      </c>
      <c r="I101" s="16"/>
      <c r="J101" s="16">
        <f>J99+J89+J67+J52+J34+J26</f>
        <v>90513.419999999984</v>
      </c>
      <c r="K101" s="29"/>
      <c r="M101" s="70"/>
      <c r="N101" s="44">
        <f>N99+N89+N67+N52+N34+N26</f>
        <v>0</v>
      </c>
      <c r="O101" s="44"/>
      <c r="P101" s="44"/>
      <c r="Q101" s="44">
        <f>Q99+Q89+Q67+Q34+Q26</f>
        <v>58373.719999999987</v>
      </c>
      <c r="S101" s="18"/>
      <c r="T101" s="18"/>
      <c r="U101" s="44">
        <f>U99+U89+U67+U52+U34+U26</f>
        <v>0</v>
      </c>
      <c r="V101" s="44"/>
      <c r="W101" s="44"/>
      <c r="X101" s="44">
        <f>X99+X89+X67+X34+X26</f>
        <v>58373.719999999987</v>
      </c>
      <c r="Y101" s="44"/>
      <c r="Z101" s="18"/>
      <c r="AA101" s="18"/>
      <c r="AB101" s="44">
        <f>AB99+AB89+AB67+AB52+AB34+AB26</f>
        <v>0</v>
      </c>
      <c r="AC101" s="44"/>
      <c r="AD101" s="44"/>
      <c r="AE101" s="44">
        <f>AE99+AE89+AE67+AE34+AE26</f>
        <v>58373.719999999987</v>
      </c>
      <c r="AG101" s="18"/>
      <c r="AH101" s="18"/>
      <c r="AI101" s="44">
        <f>AI99+AI89+AI67+AI52+AI34+AI26</f>
        <v>0</v>
      </c>
      <c r="AJ101" s="44"/>
      <c r="AK101" s="44"/>
      <c r="AL101" s="44">
        <f>AL99+AL89+AL67+AL34+AL26</f>
        <v>58373.719999999987</v>
      </c>
      <c r="AN101" s="18"/>
      <c r="AO101" s="18"/>
      <c r="AP101" s="44">
        <f>AP99+AP89+AP67+AP52+AP34+AP26</f>
        <v>0</v>
      </c>
      <c r="AQ101" s="44"/>
      <c r="AR101" s="44"/>
      <c r="AS101" s="44">
        <f>AS99+AS89+AS67+AS34+AS26</f>
        <v>58373.719999999987</v>
      </c>
      <c r="AU101" s="18"/>
      <c r="AV101" s="18"/>
      <c r="AW101" s="44">
        <f>AW99+AW89+AW67+AW52+AW34+AW26</f>
        <v>0</v>
      </c>
      <c r="AX101" s="44"/>
      <c r="AY101" s="44"/>
      <c r="AZ101" s="44">
        <f>AZ99+AZ89+AZ67+AZ34+AZ26</f>
        <v>58373.719999999987</v>
      </c>
    </row>
    <row r="102" spans="1:52" ht="18" thickTop="1" thickBot="1" x14ac:dyDescent="0.25">
      <c r="A102" s="1"/>
      <c r="B102" s="18"/>
      <c r="C102" s="4"/>
      <c r="D102" s="4"/>
      <c r="E102" s="8"/>
      <c r="F102" s="4"/>
      <c r="G102" s="9"/>
      <c r="H102" s="9"/>
      <c r="I102" s="9"/>
      <c r="J102" s="9"/>
      <c r="K102" s="9"/>
      <c r="M102" s="70"/>
      <c r="N102" s="70"/>
      <c r="O102" s="70"/>
      <c r="P102" s="70"/>
      <c r="Q102" s="83"/>
      <c r="S102" s="18"/>
      <c r="T102" s="18"/>
      <c r="U102" s="18"/>
      <c r="V102" s="18"/>
      <c r="W102" s="18"/>
      <c r="X102" s="59"/>
      <c r="Z102" s="18"/>
      <c r="AA102" s="18"/>
      <c r="AB102" s="18"/>
      <c r="AC102" s="18"/>
      <c r="AD102" s="18"/>
      <c r="AE102" s="59"/>
      <c r="AG102" s="18"/>
      <c r="AH102" s="18"/>
      <c r="AI102" s="70"/>
      <c r="AJ102" s="18"/>
      <c r="AK102" s="18"/>
      <c r="AL102" s="59"/>
      <c r="AN102" s="18"/>
      <c r="AO102" s="18"/>
      <c r="AP102" s="18"/>
      <c r="AQ102" s="18"/>
      <c r="AR102" s="18"/>
      <c r="AS102" s="59"/>
      <c r="AU102" s="18"/>
      <c r="AV102" s="18"/>
      <c r="AW102" s="18"/>
      <c r="AX102" s="18"/>
      <c r="AY102" s="18"/>
      <c r="AZ102" s="59"/>
    </row>
    <row r="103" spans="1:52" ht="17" thickBot="1" x14ac:dyDescent="0.25">
      <c r="A103" s="1"/>
      <c r="B103" s="18"/>
      <c r="C103" s="197">
        <v>0.1</v>
      </c>
      <c r="D103" s="159" t="s">
        <v>52</v>
      </c>
      <c r="E103" s="159"/>
      <c r="F103" s="159"/>
      <c r="G103" s="158"/>
      <c r="J103" s="16">
        <f>(SUM(G16:G24)+G99+G89+G67+G52+A881+G34)*C103</f>
        <v>42209.512000000002</v>
      </c>
      <c r="K103" s="29"/>
      <c r="M103" s="70"/>
      <c r="N103" s="79"/>
      <c r="O103" s="79"/>
      <c r="P103" s="79"/>
      <c r="Q103" s="86">
        <f>J103</f>
        <v>42209.512000000002</v>
      </c>
      <c r="S103" s="18"/>
      <c r="T103" s="18"/>
      <c r="U103" s="46"/>
      <c r="V103" s="46"/>
      <c r="W103" s="46"/>
      <c r="X103" s="64">
        <f>Q103</f>
        <v>42209.512000000002</v>
      </c>
      <c r="Z103" s="18"/>
      <c r="AA103" s="18"/>
      <c r="AB103" s="46"/>
      <c r="AC103" s="46"/>
      <c r="AD103" s="46"/>
      <c r="AE103" s="64">
        <f>X103</f>
        <v>42209.512000000002</v>
      </c>
      <c r="AG103" s="18"/>
      <c r="AH103" s="18"/>
      <c r="AI103" s="46"/>
      <c r="AJ103" s="46"/>
      <c r="AK103" s="46"/>
      <c r="AL103" s="64">
        <f>AE103</f>
        <v>42209.512000000002</v>
      </c>
      <c r="AN103" s="18"/>
      <c r="AO103" s="18"/>
      <c r="AP103" s="46"/>
      <c r="AQ103" s="46"/>
      <c r="AR103" s="46"/>
      <c r="AS103" s="64">
        <f>AL103</f>
        <v>42209.512000000002</v>
      </c>
      <c r="AU103" s="18"/>
      <c r="AV103" s="18"/>
      <c r="AW103" s="46"/>
      <c r="AX103" s="46"/>
      <c r="AY103" s="46"/>
      <c r="AZ103" s="64">
        <f>AS103</f>
        <v>42209.512000000002</v>
      </c>
    </row>
    <row r="104" spans="1:52" ht="17" thickBot="1" x14ac:dyDescent="0.25">
      <c r="A104" s="1"/>
      <c r="B104" s="18"/>
      <c r="C104" s="4"/>
      <c r="D104" s="4"/>
      <c r="E104" s="8"/>
      <c r="F104" s="4"/>
      <c r="G104" s="9"/>
      <c r="H104" s="18"/>
      <c r="I104" s="18"/>
      <c r="J104" s="18"/>
      <c r="K104" s="18"/>
      <c r="M104" s="70"/>
      <c r="N104" s="70"/>
      <c r="O104" s="70"/>
      <c r="P104" s="70"/>
      <c r="Q104" s="83"/>
      <c r="S104" s="18"/>
      <c r="T104" s="18"/>
      <c r="U104" s="18"/>
      <c r="V104" s="18"/>
      <c r="W104" s="18"/>
      <c r="X104" s="59"/>
      <c r="Z104" s="18"/>
      <c r="AA104" s="18"/>
      <c r="AB104" s="18"/>
      <c r="AC104" s="18"/>
      <c r="AD104" s="18"/>
      <c r="AE104" s="59"/>
      <c r="AG104" s="18"/>
      <c r="AH104" s="18"/>
      <c r="AI104" s="18"/>
      <c r="AJ104" s="18"/>
      <c r="AK104" s="18"/>
      <c r="AL104" s="59"/>
      <c r="AN104" s="18"/>
      <c r="AO104" s="18"/>
      <c r="AP104" s="18"/>
      <c r="AQ104" s="18"/>
      <c r="AR104" s="18"/>
      <c r="AS104" s="59"/>
      <c r="AU104" s="18"/>
      <c r="AV104" s="18"/>
      <c r="AW104" s="18"/>
      <c r="AX104" s="18"/>
      <c r="AY104" s="18"/>
      <c r="AZ104" s="59"/>
    </row>
    <row r="105" spans="1:52" ht="17" thickBot="1" x14ac:dyDescent="0.25">
      <c r="A105" s="1"/>
      <c r="B105" s="18"/>
      <c r="C105" s="4"/>
      <c r="D105" s="203" t="s">
        <v>13</v>
      </c>
      <c r="E105" s="204"/>
      <c r="F105" s="26"/>
      <c r="G105" s="152"/>
      <c r="H105" s="37" t="s">
        <v>16</v>
      </c>
      <c r="I105" s="2"/>
      <c r="J105" s="36">
        <f>+J103+J101</f>
        <v>132722.93199999997</v>
      </c>
      <c r="K105" s="18"/>
      <c r="M105" s="87"/>
      <c r="N105" s="70"/>
      <c r="O105" s="70"/>
      <c r="P105" s="70"/>
      <c r="Q105" s="86">
        <f>Q101+Q103</f>
        <v>100583.23199999999</v>
      </c>
      <c r="S105" s="38"/>
      <c r="T105" s="38"/>
      <c r="U105" s="18"/>
      <c r="V105" s="18"/>
      <c r="W105" s="18"/>
      <c r="X105" s="86">
        <f>X101+X103</f>
        <v>100583.23199999999</v>
      </c>
      <c r="Z105" s="38"/>
      <c r="AA105" s="38"/>
      <c r="AB105" s="18"/>
      <c r="AC105" s="18"/>
      <c r="AD105" s="18"/>
      <c r="AE105" s="86">
        <f>AE101+AE103</f>
        <v>100583.23199999999</v>
      </c>
      <c r="AG105" s="38"/>
      <c r="AH105" s="38"/>
      <c r="AI105" s="18"/>
      <c r="AJ105" s="18"/>
      <c r="AK105" s="18"/>
      <c r="AL105" s="86">
        <f>AL101+AL103</f>
        <v>100583.23199999999</v>
      </c>
      <c r="AN105" s="38"/>
      <c r="AO105" s="38"/>
      <c r="AP105" s="18"/>
      <c r="AQ105" s="18"/>
      <c r="AR105" s="18"/>
      <c r="AS105" s="86">
        <f>AS101+AS103</f>
        <v>100583.23199999999</v>
      </c>
      <c r="AU105" s="38"/>
      <c r="AV105" s="38"/>
      <c r="AW105" s="18"/>
      <c r="AX105" s="18"/>
      <c r="AY105" s="18"/>
      <c r="AZ105" s="86">
        <f>AZ101+AZ103</f>
        <v>100583.23199999999</v>
      </c>
    </row>
    <row r="106" spans="1:52" x14ac:dyDescent="0.2">
      <c r="A106" s="1"/>
      <c r="B106" s="18"/>
      <c r="C106" s="4"/>
      <c r="D106" s="4"/>
      <c r="E106" s="8"/>
      <c r="F106" s="4"/>
      <c r="G106" s="9"/>
      <c r="H106" s="18"/>
      <c r="I106" s="18"/>
      <c r="J106" s="18"/>
      <c r="K106" s="18"/>
      <c r="M106" s="70"/>
      <c r="N106" s="70"/>
      <c r="O106" s="70"/>
      <c r="P106" s="70"/>
      <c r="Q106" s="80"/>
      <c r="S106" s="18"/>
      <c r="T106" s="18"/>
      <c r="U106" s="18"/>
      <c r="V106" s="18"/>
      <c r="W106" s="18"/>
      <c r="Z106" s="18"/>
      <c r="AA106" s="18"/>
      <c r="AB106" s="18"/>
      <c r="AC106" s="18"/>
      <c r="AD106" s="18"/>
      <c r="AG106" s="18"/>
      <c r="AH106" s="18"/>
      <c r="AI106" s="18"/>
      <c r="AJ106" s="18"/>
      <c r="AK106" s="18"/>
      <c r="AN106" s="18"/>
      <c r="AO106" s="18"/>
      <c r="AP106" s="18"/>
      <c r="AQ106" s="18"/>
      <c r="AR106" s="18"/>
      <c r="AU106" s="18"/>
      <c r="AV106" s="18"/>
      <c r="AW106" s="18"/>
      <c r="AX106" s="18"/>
      <c r="AY106" s="18"/>
    </row>
    <row r="107" spans="1:52" x14ac:dyDescent="0.2">
      <c r="A107" s="7"/>
      <c r="B107" s="2"/>
      <c r="C107" s="3"/>
      <c r="D107" s="3"/>
      <c r="E107" s="5"/>
      <c r="F107" s="3"/>
      <c r="G107" s="6"/>
      <c r="H107" s="2"/>
      <c r="I107" s="2"/>
      <c r="J107" s="2"/>
      <c r="K107" s="2"/>
      <c r="M107" s="2"/>
      <c r="N107" s="2"/>
      <c r="O107" s="2"/>
      <c r="P107" s="2"/>
      <c r="S107" s="2"/>
      <c r="T107" s="2"/>
      <c r="U107" s="2"/>
      <c r="V107" s="2"/>
      <c r="W107" s="2"/>
      <c r="Z107" s="2"/>
      <c r="AA107" s="2"/>
      <c r="AB107" s="2"/>
      <c r="AC107" s="2"/>
      <c r="AD107" s="2"/>
      <c r="AG107" s="2"/>
      <c r="AH107" s="2"/>
      <c r="AI107" s="2"/>
      <c r="AJ107" s="2"/>
      <c r="AK107" s="2"/>
      <c r="AN107" s="2"/>
      <c r="AO107" s="2"/>
      <c r="AP107" s="2"/>
      <c r="AQ107" s="2"/>
      <c r="AR107" s="2"/>
      <c r="AU107" s="2"/>
      <c r="AV107" s="2"/>
      <c r="AW107" s="2"/>
      <c r="AX107" s="2"/>
      <c r="AY107" s="2"/>
    </row>
    <row r="108" spans="1:52" x14ac:dyDescent="0.2">
      <c r="A108" s="7"/>
      <c r="B108" s="2"/>
      <c r="C108" s="3"/>
      <c r="D108" s="3"/>
      <c r="E108" s="5"/>
      <c r="F108" s="3"/>
      <c r="G108" s="6"/>
      <c r="H108" s="2"/>
      <c r="I108" s="2"/>
      <c r="J108" s="2"/>
      <c r="K108" s="2"/>
      <c r="M108" s="2"/>
      <c r="N108" s="2"/>
      <c r="O108" s="2"/>
      <c r="P108" s="2"/>
      <c r="S108" s="2"/>
      <c r="T108" s="2"/>
      <c r="U108" s="2"/>
      <c r="V108" s="2"/>
      <c r="W108" s="2"/>
      <c r="Z108" s="2"/>
      <c r="AA108" s="2"/>
      <c r="AB108" s="2"/>
      <c r="AC108" s="2"/>
      <c r="AD108" s="2"/>
      <c r="AG108" s="2"/>
      <c r="AH108" s="2"/>
      <c r="AI108" s="2"/>
      <c r="AJ108" s="2"/>
      <c r="AK108" s="2"/>
      <c r="AN108" s="2"/>
      <c r="AO108" s="2"/>
      <c r="AP108" s="2"/>
      <c r="AQ108" s="2"/>
      <c r="AR108" s="2"/>
      <c r="AU108" s="2"/>
      <c r="AV108" s="2"/>
      <c r="AW108" s="2"/>
      <c r="AX108" s="2"/>
      <c r="AY108" s="2"/>
    </row>
    <row r="109" spans="1:52" x14ac:dyDescent="0.2">
      <c r="A109" s="7"/>
      <c r="B109" s="2"/>
      <c r="C109" s="3"/>
      <c r="D109" s="3"/>
      <c r="E109" s="5"/>
      <c r="F109" s="3"/>
      <c r="G109" s="6"/>
      <c r="H109" s="2"/>
      <c r="I109" s="2"/>
      <c r="J109" s="2"/>
      <c r="K109" s="2"/>
      <c r="M109" s="2"/>
      <c r="N109" s="2"/>
      <c r="O109" s="2"/>
      <c r="P109" s="2"/>
      <c r="S109" s="2"/>
      <c r="T109" s="2"/>
      <c r="U109" s="2"/>
      <c r="V109" s="2"/>
      <c r="W109" s="2"/>
      <c r="Z109" s="2"/>
      <c r="AA109" s="2"/>
      <c r="AB109" s="2"/>
      <c r="AC109" s="2"/>
      <c r="AD109" s="2"/>
      <c r="AG109" s="2"/>
      <c r="AH109" s="2"/>
      <c r="AI109" s="2"/>
      <c r="AJ109" s="2"/>
      <c r="AK109" s="2"/>
      <c r="AN109" s="2"/>
      <c r="AO109" s="2"/>
      <c r="AP109" s="2"/>
      <c r="AQ109" s="2"/>
      <c r="AR109" s="2"/>
      <c r="AU109" s="2"/>
      <c r="AV109" s="2"/>
      <c r="AW109" s="2"/>
      <c r="AX109" s="2"/>
      <c r="AY109" s="2"/>
    </row>
    <row r="110" spans="1:52" x14ac:dyDescent="0.2">
      <c r="A110" s="7"/>
      <c r="B110" s="2"/>
      <c r="C110" s="3"/>
      <c r="D110" s="3"/>
      <c r="E110" s="5"/>
      <c r="F110" s="3"/>
      <c r="G110" s="6"/>
      <c r="H110" s="2"/>
      <c r="I110" s="2"/>
      <c r="J110" s="194"/>
      <c r="K110" s="2"/>
      <c r="M110" s="2"/>
      <c r="N110" s="2"/>
      <c r="O110" s="2"/>
      <c r="P110" s="2"/>
      <c r="S110" s="2"/>
      <c r="T110" s="2"/>
      <c r="U110" s="2"/>
      <c r="V110" s="2"/>
      <c r="W110" s="2"/>
      <c r="Z110" s="2"/>
      <c r="AA110" s="2"/>
      <c r="AB110" s="2"/>
      <c r="AC110" s="2"/>
      <c r="AD110" s="2"/>
      <c r="AG110" s="2"/>
      <c r="AH110" s="2"/>
      <c r="AI110" s="2"/>
      <c r="AJ110" s="2"/>
      <c r="AK110" s="2"/>
      <c r="AN110" s="2"/>
      <c r="AO110" s="2"/>
      <c r="AP110" s="2"/>
      <c r="AQ110" s="2"/>
      <c r="AR110" s="2"/>
      <c r="AU110" s="2"/>
      <c r="AV110" s="2"/>
      <c r="AW110" s="2"/>
      <c r="AX110" s="2"/>
      <c r="AY110" s="2"/>
    </row>
    <row r="111" spans="1:52" x14ac:dyDescent="0.2">
      <c r="A111" s="7"/>
      <c r="B111" s="2"/>
      <c r="C111" s="3"/>
      <c r="D111" s="3"/>
      <c r="E111" s="5"/>
      <c r="F111" s="3"/>
      <c r="G111" s="6"/>
      <c r="H111" s="2"/>
      <c r="I111" s="2"/>
      <c r="J111" s="2"/>
      <c r="K111" s="2"/>
      <c r="M111" s="2"/>
      <c r="N111" s="2"/>
      <c r="O111" s="2"/>
      <c r="P111" s="2"/>
      <c r="S111" s="2"/>
      <c r="T111" s="2"/>
      <c r="U111" s="2"/>
      <c r="V111" s="2"/>
      <c r="W111" s="2"/>
      <c r="Z111" s="2"/>
      <c r="AA111" s="2"/>
      <c r="AB111" s="2"/>
      <c r="AC111" s="2"/>
      <c r="AD111" s="2"/>
      <c r="AG111" s="2"/>
      <c r="AH111" s="2"/>
      <c r="AI111" s="2"/>
      <c r="AJ111" s="2"/>
      <c r="AK111" s="2"/>
      <c r="AN111" s="2"/>
      <c r="AO111" s="2"/>
      <c r="AP111" s="2"/>
      <c r="AQ111" s="2"/>
      <c r="AR111" s="2"/>
      <c r="AU111" s="2"/>
      <c r="AV111" s="2"/>
      <c r="AW111" s="2"/>
      <c r="AX111" s="2"/>
      <c r="AY111" s="2"/>
    </row>
    <row r="112" spans="1:52" x14ac:dyDescent="0.2">
      <c r="A112" s="7"/>
      <c r="B112" s="2"/>
      <c r="C112" s="3"/>
      <c r="D112" s="3"/>
      <c r="E112" s="5"/>
      <c r="F112" s="3"/>
      <c r="G112" s="6"/>
      <c r="H112" s="18"/>
      <c r="I112" s="18"/>
      <c r="J112" s="18"/>
      <c r="K112" s="18"/>
      <c r="M112" s="18"/>
      <c r="N112" s="18"/>
      <c r="O112" s="18"/>
      <c r="P112" s="18"/>
      <c r="S112" s="18"/>
      <c r="T112" s="18"/>
      <c r="U112" s="18"/>
      <c r="V112" s="18"/>
      <c r="W112" s="18"/>
      <c r="Z112" s="18"/>
      <c r="AA112" s="18"/>
      <c r="AB112" s="18"/>
      <c r="AC112" s="18"/>
      <c r="AD112" s="18"/>
      <c r="AG112" s="18"/>
      <c r="AH112" s="18"/>
      <c r="AI112" s="18"/>
      <c r="AJ112" s="18"/>
      <c r="AK112" s="18"/>
      <c r="AN112" s="18"/>
      <c r="AO112" s="18"/>
      <c r="AP112" s="18"/>
      <c r="AQ112" s="18"/>
      <c r="AR112" s="18"/>
      <c r="AU112" s="18"/>
      <c r="AV112" s="18"/>
      <c r="AW112" s="18"/>
      <c r="AX112" s="18"/>
      <c r="AY112" s="18"/>
    </row>
    <row r="113" spans="1:51" x14ac:dyDescent="0.2">
      <c r="A113" s="7"/>
      <c r="B113" s="2"/>
      <c r="C113" s="3"/>
      <c r="D113" s="3"/>
      <c r="E113" s="5"/>
      <c r="F113" s="3"/>
      <c r="G113" s="6"/>
      <c r="H113" s="18"/>
      <c r="I113" s="18"/>
      <c r="J113" s="18"/>
      <c r="K113" s="18"/>
      <c r="M113" s="18"/>
      <c r="N113" s="18"/>
      <c r="O113" s="18"/>
      <c r="P113" s="18"/>
      <c r="S113" s="18"/>
      <c r="T113" s="18"/>
      <c r="U113" s="18"/>
      <c r="V113" s="18"/>
      <c r="W113" s="18"/>
      <c r="Z113" s="18"/>
      <c r="AA113" s="18"/>
      <c r="AB113" s="18"/>
      <c r="AC113" s="18"/>
      <c r="AD113" s="18"/>
      <c r="AG113" s="18"/>
      <c r="AH113" s="18"/>
      <c r="AI113" s="18"/>
      <c r="AJ113" s="18"/>
      <c r="AK113" s="18"/>
      <c r="AN113" s="18"/>
      <c r="AO113" s="18"/>
      <c r="AP113" s="18"/>
      <c r="AQ113" s="18"/>
      <c r="AR113" s="18"/>
      <c r="AU113" s="18"/>
      <c r="AV113" s="18"/>
      <c r="AW113" s="18"/>
      <c r="AX113" s="18"/>
      <c r="AY113" s="18"/>
    </row>
    <row r="114" spans="1:51" x14ac:dyDescent="0.2">
      <c r="A114" s="7"/>
      <c r="B114" s="2"/>
      <c r="C114" s="3"/>
      <c r="D114" s="3"/>
      <c r="E114" s="5"/>
      <c r="F114" s="3"/>
      <c r="G114" s="6"/>
      <c r="H114" s="18"/>
      <c r="I114" s="18"/>
      <c r="J114" s="18"/>
      <c r="K114" s="18"/>
      <c r="M114" s="18"/>
      <c r="N114" s="18"/>
      <c r="O114" s="18"/>
      <c r="P114" s="18"/>
      <c r="S114" s="18"/>
      <c r="T114" s="18"/>
      <c r="U114" s="18"/>
      <c r="V114" s="18"/>
      <c r="W114" s="18"/>
      <c r="Z114" s="18"/>
      <c r="AA114" s="18"/>
      <c r="AB114" s="18"/>
      <c r="AC114" s="18"/>
      <c r="AD114" s="18"/>
      <c r="AG114" s="18"/>
      <c r="AH114" s="18"/>
      <c r="AI114" s="18"/>
      <c r="AJ114" s="18"/>
      <c r="AK114" s="18"/>
      <c r="AN114" s="18"/>
      <c r="AO114" s="18"/>
      <c r="AP114" s="18"/>
      <c r="AQ114" s="18"/>
      <c r="AR114" s="18"/>
      <c r="AU114" s="18"/>
      <c r="AV114" s="18"/>
      <c r="AW114" s="18"/>
      <c r="AX114" s="18"/>
      <c r="AY114" s="18"/>
    </row>
    <row r="115" spans="1:51" x14ac:dyDescent="0.2">
      <c r="A115" s="1"/>
      <c r="B115" s="2"/>
      <c r="C115" s="3"/>
      <c r="D115" s="3"/>
      <c r="E115" s="5"/>
      <c r="F115" s="3"/>
      <c r="G115" s="6"/>
      <c r="H115" s="18"/>
      <c r="I115" s="18"/>
      <c r="J115" s="18"/>
      <c r="K115" s="18"/>
      <c r="M115" s="18"/>
      <c r="N115" s="18"/>
      <c r="O115" s="18"/>
      <c r="P115" s="18"/>
      <c r="S115" s="18"/>
      <c r="T115" s="18"/>
      <c r="U115" s="18"/>
      <c r="V115" s="18"/>
      <c r="W115" s="18"/>
      <c r="Z115" s="18"/>
      <c r="AA115" s="18"/>
      <c r="AB115" s="18"/>
      <c r="AC115" s="18"/>
      <c r="AD115" s="18"/>
      <c r="AG115" s="18"/>
      <c r="AH115" s="18"/>
      <c r="AI115" s="18"/>
      <c r="AJ115" s="18"/>
      <c r="AK115" s="18"/>
      <c r="AN115" s="18"/>
      <c r="AO115" s="18"/>
      <c r="AP115" s="18"/>
      <c r="AQ115" s="18"/>
      <c r="AR115" s="18"/>
      <c r="AU115" s="18"/>
      <c r="AV115" s="18"/>
      <c r="AW115" s="18"/>
      <c r="AX115" s="18"/>
      <c r="AY115" s="18"/>
    </row>
    <row r="116" spans="1:51" x14ac:dyDescent="0.2">
      <c r="A116" s="7"/>
      <c r="B116" s="2"/>
      <c r="C116" s="3"/>
      <c r="D116" s="3"/>
      <c r="E116" s="5"/>
      <c r="F116" s="3"/>
      <c r="G116" s="6"/>
      <c r="H116" s="2"/>
      <c r="I116" s="2"/>
      <c r="J116" s="2"/>
      <c r="K116" s="2"/>
      <c r="M116" s="2"/>
      <c r="N116" s="2"/>
      <c r="O116" s="2"/>
      <c r="P116" s="2"/>
      <c r="S116" s="2"/>
      <c r="T116" s="2"/>
      <c r="U116" s="2"/>
      <c r="V116" s="2"/>
      <c r="W116" s="2"/>
      <c r="Z116" s="2"/>
      <c r="AA116" s="2"/>
      <c r="AB116" s="2"/>
      <c r="AC116" s="2"/>
      <c r="AD116" s="2"/>
      <c r="AG116" s="2"/>
      <c r="AH116" s="2"/>
      <c r="AI116" s="2"/>
      <c r="AJ116" s="2"/>
      <c r="AK116" s="2"/>
      <c r="AN116" s="2"/>
      <c r="AO116" s="2"/>
      <c r="AP116" s="2"/>
      <c r="AQ116" s="2"/>
      <c r="AR116" s="2"/>
      <c r="AU116" s="2"/>
      <c r="AV116" s="2"/>
      <c r="AW116" s="2"/>
      <c r="AX116" s="2"/>
      <c r="AY116" s="2"/>
    </row>
    <row r="117" spans="1:51" x14ac:dyDescent="0.2">
      <c r="A117" s="7"/>
      <c r="B117" s="2"/>
      <c r="C117" s="3"/>
      <c r="D117" s="3"/>
      <c r="E117" s="5"/>
      <c r="F117" s="3"/>
      <c r="G117" s="6"/>
      <c r="H117" s="2"/>
      <c r="I117" s="2"/>
      <c r="J117" s="2"/>
      <c r="K117" s="2"/>
      <c r="M117" s="2"/>
      <c r="N117" s="2"/>
      <c r="O117" s="2"/>
      <c r="P117" s="2"/>
      <c r="S117" s="2"/>
      <c r="T117" s="2"/>
      <c r="U117" s="2"/>
      <c r="V117" s="2"/>
      <c r="W117" s="2"/>
      <c r="Z117" s="2"/>
      <c r="AA117" s="2"/>
      <c r="AB117" s="2"/>
      <c r="AC117" s="2"/>
      <c r="AD117" s="2"/>
      <c r="AG117" s="2"/>
      <c r="AH117" s="2"/>
      <c r="AI117" s="2"/>
      <c r="AJ117" s="2"/>
      <c r="AK117" s="2"/>
      <c r="AN117" s="2"/>
      <c r="AO117" s="2"/>
      <c r="AP117" s="2"/>
      <c r="AQ117" s="2"/>
      <c r="AR117" s="2"/>
      <c r="AU117" s="2"/>
      <c r="AV117" s="2"/>
      <c r="AW117" s="2"/>
      <c r="AX117" s="2"/>
      <c r="AY117" s="2"/>
    </row>
    <row r="118" spans="1:51" x14ac:dyDescent="0.2">
      <c r="A118" s="1"/>
      <c r="B118" s="2"/>
      <c r="C118" s="3"/>
      <c r="D118" s="3"/>
      <c r="E118" s="5"/>
      <c r="F118" s="3"/>
      <c r="G118" s="6"/>
      <c r="H118" s="2"/>
      <c r="I118" s="2"/>
      <c r="J118" s="2"/>
      <c r="K118" s="2"/>
      <c r="M118" s="2"/>
      <c r="N118" s="2"/>
      <c r="O118" s="2"/>
      <c r="P118" s="2"/>
      <c r="S118" s="2"/>
      <c r="T118" s="2"/>
      <c r="U118" s="2"/>
      <c r="V118" s="2"/>
      <c r="W118" s="2"/>
      <c r="Z118" s="2"/>
      <c r="AA118" s="2"/>
      <c r="AB118" s="2"/>
      <c r="AC118" s="2"/>
      <c r="AD118" s="2"/>
      <c r="AG118" s="2"/>
      <c r="AH118" s="2"/>
      <c r="AI118" s="2"/>
      <c r="AJ118" s="2"/>
      <c r="AK118" s="2"/>
      <c r="AN118" s="2"/>
      <c r="AO118" s="2"/>
      <c r="AP118" s="2"/>
      <c r="AQ118" s="2"/>
      <c r="AR118" s="2"/>
      <c r="AU118" s="2"/>
      <c r="AV118" s="2"/>
      <c r="AW118" s="2"/>
      <c r="AX118" s="2"/>
      <c r="AY118" s="2"/>
    </row>
    <row r="119" spans="1:51" x14ac:dyDescent="0.2">
      <c r="A119" s="1"/>
      <c r="B119" s="2"/>
      <c r="C119" s="3"/>
      <c r="D119" s="3"/>
      <c r="E119" s="5"/>
      <c r="F119" s="3"/>
      <c r="G119" s="6"/>
      <c r="H119" s="2"/>
      <c r="I119" s="2"/>
      <c r="J119" s="2"/>
      <c r="K119" s="2"/>
      <c r="M119" s="2"/>
      <c r="N119" s="2"/>
      <c r="O119" s="2"/>
      <c r="P119" s="2"/>
      <c r="S119" s="2"/>
      <c r="T119" s="2"/>
      <c r="U119" s="2"/>
      <c r="V119" s="2"/>
      <c r="W119" s="2"/>
      <c r="Z119" s="2"/>
      <c r="AA119" s="2"/>
      <c r="AB119" s="2"/>
      <c r="AC119" s="2"/>
      <c r="AD119" s="2"/>
      <c r="AG119" s="2"/>
      <c r="AH119" s="2"/>
      <c r="AI119" s="2"/>
      <c r="AJ119" s="2"/>
      <c r="AK119" s="2"/>
      <c r="AN119" s="2"/>
      <c r="AO119" s="2"/>
      <c r="AP119" s="2"/>
      <c r="AQ119" s="2"/>
      <c r="AR119" s="2"/>
      <c r="AU119" s="2"/>
      <c r="AV119" s="2"/>
      <c r="AW119" s="2"/>
      <c r="AX119" s="2"/>
      <c r="AY119" s="2"/>
    </row>
    <row r="120" spans="1:51" x14ac:dyDescent="0.2">
      <c r="A120" s="1"/>
      <c r="B120" s="2"/>
      <c r="C120" s="3"/>
      <c r="D120" s="3"/>
      <c r="E120" s="5"/>
      <c r="F120" s="3"/>
      <c r="G120" s="6"/>
      <c r="H120" s="2"/>
      <c r="I120" s="2"/>
      <c r="J120" s="2"/>
      <c r="K120" s="2"/>
      <c r="M120" s="2"/>
      <c r="N120" s="2"/>
      <c r="O120" s="2"/>
      <c r="P120" s="2"/>
      <c r="S120" s="2"/>
      <c r="T120" s="2"/>
      <c r="U120" s="2"/>
      <c r="V120" s="2"/>
      <c r="W120" s="2"/>
      <c r="Z120" s="2"/>
      <c r="AA120" s="2"/>
      <c r="AB120" s="2"/>
      <c r="AC120" s="2"/>
      <c r="AD120" s="2"/>
      <c r="AG120" s="2"/>
      <c r="AH120" s="2"/>
      <c r="AI120" s="2"/>
      <c r="AJ120" s="2"/>
      <c r="AK120" s="2"/>
      <c r="AN120" s="2"/>
      <c r="AO120" s="2"/>
      <c r="AP120" s="2"/>
      <c r="AQ120" s="2"/>
      <c r="AR120" s="2"/>
      <c r="AU120" s="2"/>
      <c r="AV120" s="2"/>
      <c r="AW120" s="2"/>
      <c r="AX120" s="2"/>
      <c r="AY120" s="2"/>
    </row>
    <row r="121" spans="1:51" x14ac:dyDescent="0.2">
      <c r="A121" s="1"/>
      <c r="B121" s="2"/>
      <c r="C121" s="3"/>
      <c r="D121" s="3"/>
      <c r="E121" s="5"/>
      <c r="F121" s="3"/>
      <c r="G121" s="6"/>
      <c r="H121" s="2"/>
      <c r="I121" s="2"/>
      <c r="J121" s="2"/>
      <c r="K121" s="2"/>
      <c r="M121" s="2"/>
      <c r="N121" s="2"/>
      <c r="O121" s="2"/>
      <c r="P121" s="2"/>
      <c r="S121" s="2"/>
      <c r="T121" s="2"/>
      <c r="U121" s="2"/>
      <c r="V121" s="2"/>
      <c r="W121" s="2"/>
      <c r="Z121" s="2"/>
      <c r="AA121" s="2"/>
      <c r="AB121" s="2"/>
      <c r="AC121" s="2"/>
      <c r="AD121" s="2"/>
      <c r="AG121" s="2"/>
      <c r="AH121" s="2"/>
      <c r="AI121" s="2"/>
      <c r="AJ121" s="2"/>
      <c r="AK121" s="2"/>
      <c r="AN121" s="2"/>
      <c r="AO121" s="2"/>
      <c r="AP121" s="2"/>
      <c r="AQ121" s="2"/>
      <c r="AR121" s="2"/>
      <c r="AU121" s="2"/>
      <c r="AV121" s="2"/>
      <c r="AW121" s="2"/>
      <c r="AX121" s="2"/>
      <c r="AY121" s="2"/>
    </row>
    <row r="122" spans="1:51" x14ac:dyDescent="0.2">
      <c r="A122" s="1"/>
      <c r="B122" s="2"/>
      <c r="C122" s="3"/>
      <c r="D122" s="3"/>
      <c r="E122" s="5"/>
      <c r="F122" s="3"/>
      <c r="G122" s="6"/>
      <c r="H122" s="2"/>
      <c r="I122" s="2"/>
      <c r="J122" s="2"/>
      <c r="K122" s="2"/>
      <c r="M122" s="2"/>
      <c r="N122" s="2"/>
      <c r="O122" s="2"/>
      <c r="P122" s="2"/>
      <c r="S122" s="2"/>
      <c r="T122" s="2"/>
      <c r="U122" s="2"/>
      <c r="V122" s="2"/>
      <c r="W122" s="2"/>
      <c r="Z122" s="2"/>
      <c r="AA122" s="2"/>
      <c r="AB122" s="2"/>
      <c r="AC122" s="2"/>
      <c r="AD122" s="2"/>
      <c r="AG122" s="2"/>
      <c r="AH122" s="2"/>
      <c r="AI122" s="2"/>
      <c r="AJ122" s="2"/>
      <c r="AK122" s="2"/>
      <c r="AN122" s="2"/>
      <c r="AO122" s="2"/>
      <c r="AP122" s="2"/>
      <c r="AQ122" s="2"/>
      <c r="AR122" s="2"/>
      <c r="AU122" s="2"/>
      <c r="AV122" s="2"/>
      <c r="AW122" s="2"/>
      <c r="AX122" s="2"/>
      <c r="AY122" s="2"/>
    </row>
    <row r="123" spans="1:51" x14ac:dyDescent="0.2">
      <c r="A123" s="1"/>
      <c r="B123" s="2"/>
      <c r="C123" s="3"/>
      <c r="D123" s="3"/>
      <c r="E123" s="5"/>
      <c r="F123" s="3"/>
      <c r="G123" s="6"/>
      <c r="H123" s="2"/>
      <c r="I123" s="2"/>
      <c r="J123" s="2"/>
      <c r="K123" s="2"/>
      <c r="M123" s="2"/>
      <c r="N123" s="2"/>
      <c r="O123" s="2"/>
      <c r="P123" s="2"/>
      <c r="S123" s="2"/>
      <c r="T123" s="2"/>
      <c r="U123" s="2"/>
      <c r="V123" s="2"/>
      <c r="W123" s="2"/>
      <c r="Z123" s="2"/>
      <c r="AA123" s="2"/>
      <c r="AB123" s="2"/>
      <c r="AC123" s="2"/>
      <c r="AD123" s="2"/>
      <c r="AG123" s="2"/>
      <c r="AH123" s="2"/>
      <c r="AI123" s="2"/>
      <c r="AJ123" s="2"/>
      <c r="AK123" s="2"/>
      <c r="AN123" s="2"/>
      <c r="AO123" s="2"/>
      <c r="AP123" s="2"/>
      <c r="AQ123" s="2"/>
      <c r="AR123" s="2"/>
      <c r="AU123" s="2"/>
      <c r="AV123" s="2"/>
      <c r="AW123" s="2"/>
      <c r="AX123" s="2"/>
      <c r="AY123" s="2"/>
    </row>
    <row r="124" spans="1:51" x14ac:dyDescent="0.2">
      <c r="A124" s="1"/>
      <c r="B124" s="2"/>
      <c r="C124" s="3"/>
      <c r="D124" s="3"/>
      <c r="E124" s="5"/>
      <c r="F124" s="3"/>
      <c r="G124" s="6"/>
      <c r="H124" s="2"/>
      <c r="I124" s="2"/>
      <c r="J124" s="2"/>
      <c r="K124" s="2"/>
      <c r="M124" s="2"/>
      <c r="N124" s="2"/>
      <c r="O124" s="2"/>
      <c r="P124" s="2"/>
      <c r="S124" s="2"/>
      <c r="T124" s="2"/>
      <c r="U124" s="2"/>
      <c r="V124" s="2"/>
      <c r="W124" s="2"/>
      <c r="Z124" s="2"/>
      <c r="AA124" s="2"/>
      <c r="AB124" s="2"/>
      <c r="AC124" s="2"/>
      <c r="AD124" s="2"/>
      <c r="AG124" s="2"/>
      <c r="AH124" s="2"/>
      <c r="AI124" s="2"/>
      <c r="AJ124" s="2"/>
      <c r="AK124" s="2"/>
      <c r="AN124" s="2"/>
      <c r="AO124" s="2"/>
      <c r="AP124" s="2"/>
      <c r="AQ124" s="2"/>
      <c r="AR124" s="2"/>
      <c r="AU124" s="2"/>
      <c r="AV124" s="2"/>
      <c r="AW124" s="2"/>
      <c r="AX124" s="2"/>
      <c r="AY124" s="2"/>
    </row>
    <row r="125" spans="1:51" x14ac:dyDescent="0.2">
      <c r="A125" s="1"/>
      <c r="B125" s="2"/>
      <c r="C125" s="3"/>
      <c r="D125" s="3"/>
      <c r="E125" s="5"/>
      <c r="F125" s="3"/>
      <c r="G125" s="6"/>
      <c r="H125" s="2"/>
      <c r="I125" s="2"/>
      <c r="J125" s="2"/>
      <c r="K125" s="2"/>
      <c r="M125" s="2"/>
      <c r="N125" s="2"/>
      <c r="O125" s="2"/>
      <c r="P125" s="2"/>
      <c r="S125" s="2"/>
      <c r="T125" s="2"/>
      <c r="U125" s="2"/>
      <c r="V125" s="2"/>
      <c r="W125" s="2"/>
      <c r="Z125" s="2"/>
      <c r="AA125" s="2"/>
      <c r="AB125" s="2"/>
      <c r="AC125" s="2"/>
      <c r="AD125" s="2"/>
      <c r="AG125" s="2"/>
      <c r="AH125" s="2"/>
      <c r="AI125" s="2"/>
      <c r="AJ125" s="2"/>
      <c r="AK125" s="2"/>
      <c r="AN125" s="2"/>
      <c r="AO125" s="2"/>
      <c r="AP125" s="2"/>
      <c r="AQ125" s="2"/>
      <c r="AR125" s="2"/>
      <c r="AU125" s="2"/>
      <c r="AV125" s="2"/>
      <c r="AW125" s="2"/>
      <c r="AX125" s="2"/>
      <c r="AY125" s="2"/>
    </row>
    <row r="126" spans="1:51" x14ac:dyDescent="0.2">
      <c r="A126" s="1"/>
      <c r="B126" s="2"/>
      <c r="C126" s="3"/>
      <c r="D126" s="3"/>
      <c r="E126" s="5"/>
      <c r="F126" s="3"/>
      <c r="G126" s="6"/>
      <c r="H126" s="18"/>
      <c r="I126" s="18"/>
      <c r="J126" s="18"/>
      <c r="K126" s="18"/>
      <c r="M126" s="18"/>
      <c r="N126" s="18"/>
      <c r="O126" s="18"/>
      <c r="P126" s="18"/>
      <c r="S126" s="18"/>
      <c r="T126" s="18"/>
      <c r="U126" s="18"/>
      <c r="V126" s="18"/>
      <c r="W126" s="18"/>
      <c r="Z126" s="18"/>
      <c r="AA126" s="18"/>
      <c r="AB126" s="18"/>
      <c r="AC126" s="18"/>
      <c r="AD126" s="18"/>
      <c r="AG126" s="18"/>
      <c r="AH126" s="18"/>
      <c r="AI126" s="18"/>
      <c r="AJ126" s="18"/>
      <c r="AK126" s="18"/>
      <c r="AN126" s="18"/>
      <c r="AO126" s="18"/>
      <c r="AP126" s="18"/>
      <c r="AQ126" s="18"/>
      <c r="AR126" s="18"/>
      <c r="AU126" s="18"/>
      <c r="AV126" s="18"/>
      <c r="AW126" s="18"/>
      <c r="AX126" s="18"/>
      <c r="AY126" s="18"/>
    </row>
    <row r="127" spans="1:51" x14ac:dyDescent="0.2">
      <c r="A127" s="1"/>
      <c r="B127" s="2"/>
      <c r="C127" s="3"/>
      <c r="D127" s="3"/>
      <c r="E127" s="5"/>
      <c r="F127" s="3"/>
      <c r="G127" s="6"/>
      <c r="H127" s="2"/>
      <c r="I127" s="2"/>
      <c r="J127" s="2"/>
      <c r="K127" s="2"/>
      <c r="M127" s="2"/>
      <c r="N127" s="2"/>
      <c r="O127" s="2"/>
      <c r="P127" s="2"/>
      <c r="S127" s="2"/>
      <c r="T127" s="2"/>
      <c r="U127" s="2"/>
      <c r="V127" s="2"/>
      <c r="W127" s="2"/>
      <c r="Z127" s="2"/>
      <c r="AA127" s="2"/>
      <c r="AB127" s="2"/>
      <c r="AC127" s="2"/>
      <c r="AD127" s="2"/>
      <c r="AG127" s="2"/>
      <c r="AH127" s="2"/>
      <c r="AI127" s="2"/>
      <c r="AJ127" s="2"/>
      <c r="AK127" s="2"/>
      <c r="AN127" s="2"/>
      <c r="AO127" s="2"/>
      <c r="AP127" s="2"/>
      <c r="AQ127" s="2"/>
      <c r="AR127" s="2"/>
      <c r="AU127" s="2"/>
      <c r="AV127" s="2"/>
      <c r="AW127" s="2"/>
      <c r="AX127" s="2"/>
      <c r="AY127" s="2"/>
    </row>
    <row r="128" spans="1:51" x14ac:dyDescent="0.2">
      <c r="A128" s="1"/>
      <c r="B128" s="2"/>
      <c r="C128" s="3"/>
      <c r="D128" s="3"/>
      <c r="E128" s="5"/>
      <c r="F128" s="3"/>
      <c r="G128" s="6"/>
      <c r="H128" s="2"/>
      <c r="I128" s="2"/>
      <c r="J128" s="2"/>
      <c r="K128" s="2"/>
      <c r="M128" s="2"/>
      <c r="N128" s="2"/>
      <c r="O128" s="2"/>
      <c r="P128" s="2"/>
      <c r="S128" s="2"/>
      <c r="T128" s="2"/>
      <c r="U128" s="2"/>
      <c r="V128" s="2"/>
      <c r="W128" s="2"/>
      <c r="Z128" s="2"/>
      <c r="AA128" s="2"/>
      <c r="AB128" s="2"/>
      <c r="AC128" s="2"/>
      <c r="AD128" s="2"/>
      <c r="AG128" s="2"/>
      <c r="AH128" s="2"/>
      <c r="AI128" s="2"/>
      <c r="AJ128" s="2"/>
      <c r="AK128" s="2"/>
      <c r="AN128" s="2"/>
      <c r="AO128" s="2"/>
      <c r="AP128" s="2"/>
      <c r="AQ128" s="2"/>
      <c r="AR128" s="2"/>
      <c r="AU128" s="2"/>
      <c r="AV128" s="2"/>
      <c r="AW128" s="2"/>
      <c r="AX128" s="2"/>
      <c r="AY128" s="2"/>
    </row>
    <row r="129" spans="1:51" x14ac:dyDescent="0.2">
      <c r="A129" s="1"/>
      <c r="B129" s="18"/>
      <c r="C129" s="4"/>
      <c r="D129" s="4"/>
      <c r="E129" s="8"/>
      <c r="F129" s="4"/>
      <c r="G129" s="9"/>
      <c r="H129" s="18"/>
      <c r="I129" s="18"/>
      <c r="J129" s="18"/>
      <c r="K129" s="18"/>
      <c r="M129" s="18"/>
      <c r="N129" s="18"/>
      <c r="O129" s="18"/>
      <c r="P129" s="18"/>
      <c r="S129" s="18"/>
      <c r="T129" s="18"/>
      <c r="U129" s="18"/>
      <c r="V129" s="18"/>
      <c r="W129" s="18"/>
      <c r="Z129" s="18"/>
      <c r="AA129" s="18"/>
      <c r="AB129" s="18"/>
      <c r="AC129" s="18"/>
      <c r="AD129" s="18"/>
      <c r="AG129" s="18"/>
      <c r="AH129" s="18"/>
      <c r="AI129" s="18"/>
      <c r="AJ129" s="18"/>
      <c r="AK129" s="18"/>
      <c r="AN129" s="18"/>
      <c r="AO129" s="18"/>
      <c r="AP129" s="18"/>
      <c r="AQ129" s="18"/>
      <c r="AR129" s="18"/>
      <c r="AU129" s="18"/>
      <c r="AV129" s="18"/>
      <c r="AW129" s="18"/>
      <c r="AX129" s="18"/>
      <c r="AY129" s="18"/>
    </row>
    <row r="130" spans="1:51" x14ac:dyDescent="0.2">
      <c r="A130" s="1"/>
      <c r="B130" s="18"/>
      <c r="C130" s="4"/>
      <c r="D130" s="4"/>
      <c r="E130" s="8"/>
      <c r="F130" s="4"/>
      <c r="G130" s="9"/>
      <c r="H130" s="18"/>
      <c r="I130" s="18"/>
      <c r="J130" s="18"/>
      <c r="K130" s="18"/>
      <c r="M130" s="18"/>
      <c r="N130" s="18"/>
      <c r="O130" s="18"/>
      <c r="P130" s="18"/>
      <c r="S130" s="18"/>
      <c r="T130" s="18"/>
      <c r="U130" s="18"/>
      <c r="V130" s="18"/>
      <c r="W130" s="18"/>
      <c r="Z130" s="18"/>
      <c r="AA130" s="18"/>
      <c r="AB130" s="18"/>
      <c r="AC130" s="18"/>
      <c r="AD130" s="18"/>
      <c r="AG130" s="18"/>
      <c r="AH130" s="18"/>
      <c r="AI130" s="18"/>
      <c r="AJ130" s="18"/>
      <c r="AK130" s="18"/>
      <c r="AN130" s="18"/>
      <c r="AO130" s="18"/>
      <c r="AP130" s="18"/>
      <c r="AQ130" s="18"/>
      <c r="AR130" s="18"/>
      <c r="AU130" s="18"/>
      <c r="AV130" s="18"/>
      <c r="AW130" s="18"/>
      <c r="AX130" s="18"/>
      <c r="AY130" s="18"/>
    </row>
    <row r="131" spans="1:51" x14ac:dyDescent="0.2">
      <c r="A131" s="1"/>
      <c r="B131" s="18"/>
      <c r="C131" s="4"/>
      <c r="D131" s="4"/>
      <c r="E131" s="8"/>
      <c r="F131" s="4"/>
      <c r="G131" s="9"/>
      <c r="H131" s="18"/>
      <c r="I131" s="18"/>
      <c r="J131" s="18"/>
      <c r="K131" s="18"/>
      <c r="M131" s="18"/>
      <c r="N131" s="18"/>
      <c r="O131" s="18"/>
      <c r="P131" s="18"/>
      <c r="S131" s="18"/>
      <c r="T131" s="18"/>
      <c r="U131" s="18"/>
      <c r="V131" s="18"/>
      <c r="W131" s="18"/>
      <c r="Z131" s="18"/>
      <c r="AA131" s="18"/>
      <c r="AB131" s="18"/>
      <c r="AC131" s="18"/>
      <c r="AD131" s="18"/>
      <c r="AG131" s="18"/>
      <c r="AH131" s="18"/>
      <c r="AI131" s="18"/>
      <c r="AJ131" s="18"/>
      <c r="AK131" s="18"/>
      <c r="AN131" s="18"/>
      <c r="AO131" s="18"/>
      <c r="AP131" s="18"/>
      <c r="AQ131" s="18"/>
      <c r="AR131" s="18"/>
      <c r="AU131" s="18"/>
      <c r="AV131" s="18"/>
      <c r="AW131" s="18"/>
      <c r="AX131" s="18"/>
      <c r="AY131" s="18"/>
    </row>
    <row r="132" spans="1:51" x14ac:dyDescent="0.2">
      <c r="A132" s="1"/>
      <c r="B132" s="18"/>
      <c r="C132" s="4"/>
      <c r="D132" s="4"/>
      <c r="E132" s="8"/>
      <c r="F132" s="4"/>
      <c r="G132" s="9"/>
      <c r="H132" s="18"/>
      <c r="I132" s="18"/>
      <c r="J132" s="18"/>
      <c r="K132" s="18"/>
      <c r="M132" s="18"/>
      <c r="N132" s="18"/>
      <c r="O132" s="18"/>
      <c r="P132" s="18"/>
      <c r="S132" s="18"/>
      <c r="T132" s="18"/>
      <c r="U132" s="18"/>
      <c r="V132" s="18"/>
      <c r="W132" s="18"/>
      <c r="Z132" s="18"/>
      <c r="AA132" s="18"/>
      <c r="AB132" s="18"/>
      <c r="AC132" s="18"/>
      <c r="AD132" s="18"/>
      <c r="AG132" s="18"/>
      <c r="AH132" s="18"/>
      <c r="AI132" s="18"/>
      <c r="AJ132" s="18"/>
      <c r="AK132" s="18"/>
      <c r="AN132" s="18"/>
      <c r="AO132" s="18"/>
      <c r="AP132" s="18"/>
      <c r="AQ132" s="18"/>
      <c r="AR132" s="18"/>
      <c r="AU132" s="18"/>
      <c r="AV132" s="18"/>
      <c r="AW132" s="18"/>
      <c r="AX132" s="18"/>
      <c r="AY132" s="18"/>
    </row>
    <row r="133" spans="1:51" x14ac:dyDescent="0.2">
      <c r="A133" s="1"/>
      <c r="B133" s="2"/>
      <c r="C133" s="3"/>
      <c r="D133" s="3"/>
      <c r="E133" s="5"/>
      <c r="F133" s="3"/>
      <c r="G133" s="6"/>
      <c r="H133" s="18"/>
      <c r="I133" s="18"/>
      <c r="J133" s="18"/>
      <c r="K133" s="18"/>
      <c r="M133" s="18"/>
      <c r="N133" s="18"/>
      <c r="O133" s="18"/>
      <c r="P133" s="18"/>
      <c r="S133" s="18"/>
      <c r="T133" s="18"/>
      <c r="U133" s="18"/>
      <c r="V133" s="18"/>
      <c r="W133" s="18"/>
      <c r="Z133" s="18"/>
      <c r="AA133" s="18"/>
      <c r="AB133" s="18"/>
      <c r="AC133" s="18"/>
      <c r="AD133" s="18"/>
      <c r="AG133" s="18"/>
      <c r="AH133" s="18"/>
      <c r="AI133" s="18"/>
      <c r="AJ133" s="18"/>
      <c r="AK133" s="18"/>
      <c r="AN133" s="18"/>
      <c r="AO133" s="18"/>
      <c r="AP133" s="18"/>
      <c r="AQ133" s="18"/>
      <c r="AR133" s="18"/>
      <c r="AU133" s="18"/>
      <c r="AV133" s="18"/>
      <c r="AW133" s="18"/>
      <c r="AX133" s="18"/>
      <c r="AY133" s="18"/>
    </row>
    <row r="134" spans="1:51" x14ac:dyDescent="0.2">
      <c r="A134" s="1"/>
      <c r="B134" s="2"/>
      <c r="C134" s="3"/>
      <c r="D134" s="3"/>
      <c r="E134" s="5"/>
      <c r="F134" s="3"/>
      <c r="G134" s="6"/>
      <c r="H134" s="18"/>
      <c r="I134" s="18"/>
      <c r="J134" s="18"/>
      <c r="K134" s="18"/>
      <c r="M134" s="18"/>
      <c r="N134" s="18"/>
      <c r="O134" s="18"/>
      <c r="P134" s="18"/>
      <c r="S134" s="18"/>
      <c r="T134" s="18"/>
      <c r="U134" s="18"/>
      <c r="V134" s="18"/>
      <c r="W134" s="18"/>
      <c r="Z134" s="18"/>
      <c r="AA134" s="18"/>
      <c r="AB134" s="18"/>
      <c r="AC134" s="18"/>
      <c r="AD134" s="18"/>
      <c r="AG134" s="18"/>
      <c r="AH134" s="18"/>
      <c r="AI134" s="18"/>
      <c r="AJ134" s="18"/>
      <c r="AK134" s="18"/>
      <c r="AN134" s="18"/>
      <c r="AO134" s="18"/>
      <c r="AP134" s="18"/>
      <c r="AQ134" s="18"/>
      <c r="AR134" s="18"/>
      <c r="AU134" s="18"/>
      <c r="AV134" s="18"/>
      <c r="AW134" s="18"/>
      <c r="AX134" s="18"/>
      <c r="AY134" s="18"/>
    </row>
    <row r="135" spans="1:51" x14ac:dyDescent="0.2">
      <c r="A135" s="1"/>
      <c r="B135" s="2"/>
      <c r="C135" s="3"/>
      <c r="D135" s="3"/>
      <c r="E135" s="5"/>
      <c r="F135" s="3"/>
      <c r="G135" s="6"/>
      <c r="H135" s="18"/>
      <c r="I135" s="18"/>
      <c r="J135" s="18"/>
      <c r="K135" s="18"/>
      <c r="M135" s="18"/>
      <c r="N135" s="18"/>
      <c r="O135" s="18"/>
      <c r="P135" s="18"/>
      <c r="S135" s="18"/>
      <c r="T135" s="18"/>
      <c r="U135" s="18"/>
      <c r="V135" s="18"/>
      <c r="W135" s="18"/>
      <c r="Z135" s="18"/>
      <c r="AA135" s="18"/>
      <c r="AB135" s="18"/>
      <c r="AC135" s="18"/>
      <c r="AD135" s="18"/>
      <c r="AG135" s="18"/>
      <c r="AH135" s="18"/>
      <c r="AI135" s="18"/>
      <c r="AJ135" s="18"/>
      <c r="AK135" s="18"/>
      <c r="AN135" s="18"/>
      <c r="AO135" s="18"/>
      <c r="AP135" s="18"/>
      <c r="AQ135" s="18"/>
      <c r="AR135" s="18"/>
      <c r="AU135" s="18"/>
      <c r="AV135" s="18"/>
      <c r="AW135" s="18"/>
      <c r="AX135" s="18"/>
      <c r="AY135" s="18"/>
    </row>
    <row r="136" spans="1:51" x14ac:dyDescent="0.2">
      <c r="A136" s="1"/>
      <c r="B136" s="2"/>
      <c r="C136" s="3"/>
      <c r="D136" s="3"/>
      <c r="E136" s="5"/>
      <c r="F136" s="3"/>
      <c r="G136" s="6"/>
      <c r="H136" s="18"/>
      <c r="I136" s="18"/>
      <c r="J136" s="18"/>
      <c r="K136" s="18"/>
      <c r="M136" s="18"/>
      <c r="N136" s="18"/>
      <c r="O136" s="18"/>
      <c r="P136" s="18"/>
      <c r="S136" s="18"/>
      <c r="T136" s="18"/>
      <c r="U136" s="18"/>
      <c r="V136" s="18"/>
      <c r="W136" s="18"/>
      <c r="Z136" s="18"/>
      <c r="AA136" s="18"/>
      <c r="AB136" s="18"/>
      <c r="AC136" s="18"/>
      <c r="AD136" s="18"/>
      <c r="AG136" s="18"/>
      <c r="AH136" s="18"/>
      <c r="AI136" s="18"/>
      <c r="AJ136" s="18"/>
      <c r="AK136" s="18"/>
      <c r="AN136" s="18"/>
      <c r="AO136" s="18"/>
      <c r="AP136" s="18"/>
      <c r="AQ136" s="18"/>
      <c r="AR136" s="18"/>
      <c r="AU136" s="18"/>
      <c r="AV136" s="18"/>
      <c r="AW136" s="18"/>
      <c r="AX136" s="18"/>
      <c r="AY136" s="18"/>
    </row>
    <row r="137" spans="1:51" x14ac:dyDescent="0.2">
      <c r="A137" s="1"/>
      <c r="B137" s="2"/>
      <c r="C137" s="3"/>
      <c r="D137" s="3"/>
      <c r="E137" s="5"/>
      <c r="F137" s="3"/>
      <c r="G137" s="6"/>
      <c r="H137" s="18"/>
      <c r="I137" s="18"/>
      <c r="J137" s="18"/>
      <c r="K137" s="18"/>
      <c r="M137" s="18"/>
      <c r="N137" s="18"/>
      <c r="O137" s="18"/>
      <c r="P137" s="18"/>
      <c r="S137" s="18"/>
      <c r="T137" s="18"/>
      <c r="U137" s="18"/>
      <c r="V137" s="18"/>
      <c r="W137" s="18"/>
      <c r="Z137" s="18"/>
      <c r="AA137" s="18"/>
      <c r="AB137" s="18"/>
      <c r="AC137" s="18"/>
      <c r="AD137" s="18"/>
      <c r="AG137" s="18"/>
      <c r="AH137" s="18"/>
      <c r="AI137" s="18"/>
      <c r="AJ137" s="18"/>
      <c r="AK137" s="18"/>
      <c r="AN137" s="18"/>
      <c r="AO137" s="18"/>
      <c r="AP137" s="18"/>
      <c r="AQ137" s="18"/>
      <c r="AR137" s="18"/>
      <c r="AU137" s="18"/>
      <c r="AV137" s="18"/>
      <c r="AW137" s="18"/>
      <c r="AX137" s="18"/>
      <c r="AY137" s="18"/>
    </row>
    <row r="138" spans="1:51" x14ac:dyDescent="0.2">
      <c r="A138" s="1"/>
      <c r="B138" s="2"/>
      <c r="C138" s="3"/>
      <c r="D138" s="3"/>
      <c r="E138" s="5"/>
      <c r="F138" s="3"/>
      <c r="G138" s="6"/>
      <c r="H138" s="18"/>
      <c r="I138" s="18"/>
      <c r="J138" s="18"/>
      <c r="K138" s="18"/>
      <c r="M138" s="18"/>
      <c r="N138" s="18"/>
      <c r="O138" s="18"/>
      <c r="P138" s="18"/>
      <c r="S138" s="18"/>
      <c r="T138" s="18"/>
      <c r="U138" s="18"/>
      <c r="V138" s="18"/>
      <c r="W138" s="18"/>
      <c r="Z138" s="18"/>
      <c r="AA138" s="18"/>
      <c r="AB138" s="18"/>
      <c r="AC138" s="18"/>
      <c r="AD138" s="18"/>
      <c r="AG138" s="18"/>
      <c r="AH138" s="18"/>
      <c r="AI138" s="18"/>
      <c r="AJ138" s="18"/>
      <c r="AK138" s="18"/>
      <c r="AN138" s="18"/>
      <c r="AO138" s="18"/>
      <c r="AP138" s="18"/>
      <c r="AQ138" s="18"/>
      <c r="AR138" s="18"/>
      <c r="AU138" s="18"/>
      <c r="AV138" s="18"/>
      <c r="AW138" s="18"/>
      <c r="AX138" s="18"/>
      <c r="AY138" s="18"/>
    </row>
    <row r="139" spans="1:51" x14ac:dyDescent="0.2">
      <c r="A139" s="1"/>
      <c r="B139" s="2"/>
      <c r="C139" s="3"/>
      <c r="D139" s="3"/>
      <c r="E139" s="5"/>
      <c r="F139" s="3"/>
      <c r="G139" s="6"/>
      <c r="H139" s="18"/>
      <c r="I139" s="18"/>
      <c r="J139" s="18"/>
      <c r="K139" s="18"/>
      <c r="M139" s="18"/>
      <c r="N139" s="18"/>
      <c r="O139" s="18"/>
      <c r="P139" s="18"/>
      <c r="S139" s="18"/>
      <c r="T139" s="18"/>
      <c r="U139" s="18"/>
      <c r="V139" s="18"/>
      <c r="W139" s="18"/>
      <c r="Z139" s="18"/>
      <c r="AA139" s="18"/>
      <c r="AB139" s="18"/>
      <c r="AC139" s="18"/>
      <c r="AD139" s="18"/>
      <c r="AG139" s="18"/>
      <c r="AH139" s="18"/>
      <c r="AI139" s="18"/>
      <c r="AJ139" s="18"/>
      <c r="AK139" s="18"/>
      <c r="AN139" s="18"/>
      <c r="AO139" s="18"/>
      <c r="AP139" s="18"/>
      <c r="AQ139" s="18"/>
      <c r="AR139" s="18"/>
      <c r="AU139" s="18"/>
      <c r="AV139" s="18"/>
      <c r="AW139" s="18"/>
      <c r="AX139" s="18"/>
      <c r="AY139" s="18"/>
    </row>
    <row r="140" spans="1:51" x14ac:dyDescent="0.2">
      <c r="A140" s="1"/>
      <c r="B140" s="2"/>
      <c r="C140" s="3"/>
      <c r="D140" s="3"/>
      <c r="E140" s="5"/>
      <c r="F140" s="3"/>
      <c r="G140" s="6"/>
      <c r="H140" s="18"/>
      <c r="I140" s="18"/>
      <c r="J140" s="18"/>
      <c r="K140" s="18"/>
      <c r="M140" s="18"/>
      <c r="N140" s="18"/>
      <c r="O140" s="18"/>
      <c r="P140" s="18"/>
      <c r="S140" s="18"/>
      <c r="T140" s="18"/>
      <c r="U140" s="18"/>
      <c r="V140" s="18"/>
      <c r="W140" s="18"/>
      <c r="Z140" s="18"/>
      <c r="AA140" s="18"/>
      <c r="AB140" s="18"/>
      <c r="AC140" s="18"/>
      <c r="AD140" s="18"/>
      <c r="AG140" s="18"/>
      <c r="AH140" s="18"/>
      <c r="AI140" s="18"/>
      <c r="AJ140" s="18"/>
      <c r="AK140" s="18"/>
      <c r="AN140" s="18"/>
      <c r="AO140" s="18"/>
      <c r="AP140" s="18"/>
      <c r="AQ140" s="18"/>
      <c r="AR140" s="18"/>
      <c r="AU140" s="18"/>
      <c r="AV140" s="18"/>
      <c r="AW140" s="18"/>
      <c r="AX140" s="18"/>
      <c r="AY140" s="18"/>
    </row>
    <row r="141" spans="1:51" x14ac:dyDescent="0.2">
      <c r="A141" s="1"/>
      <c r="B141" s="2"/>
      <c r="C141" s="3"/>
      <c r="D141" s="3"/>
      <c r="E141" s="5"/>
      <c r="F141" s="3"/>
      <c r="G141" s="6"/>
      <c r="H141" s="18"/>
      <c r="I141" s="18"/>
      <c r="J141" s="18"/>
      <c r="K141" s="18"/>
      <c r="M141" s="18"/>
      <c r="N141" s="18"/>
      <c r="O141" s="18"/>
      <c r="P141" s="18"/>
      <c r="S141" s="18"/>
      <c r="T141" s="18"/>
      <c r="U141" s="18"/>
      <c r="V141" s="18"/>
      <c r="W141" s="18"/>
      <c r="Z141" s="18"/>
      <c r="AA141" s="18"/>
      <c r="AB141" s="18"/>
      <c r="AC141" s="18"/>
      <c r="AD141" s="18"/>
      <c r="AG141" s="18"/>
      <c r="AH141" s="18"/>
      <c r="AI141" s="18"/>
      <c r="AJ141" s="18"/>
      <c r="AK141" s="18"/>
      <c r="AN141" s="18"/>
      <c r="AO141" s="18"/>
      <c r="AP141" s="18"/>
      <c r="AQ141" s="18"/>
      <c r="AR141" s="18"/>
      <c r="AU141" s="18"/>
      <c r="AV141" s="18"/>
      <c r="AW141" s="18"/>
      <c r="AX141" s="18"/>
      <c r="AY141" s="18"/>
    </row>
    <row r="142" spans="1:51" x14ac:dyDescent="0.2">
      <c r="A142" s="1"/>
      <c r="B142" s="2"/>
      <c r="C142" s="3"/>
      <c r="D142" s="3"/>
      <c r="E142" s="5"/>
      <c r="F142" s="3"/>
      <c r="G142" s="6"/>
      <c r="H142" s="18"/>
      <c r="I142" s="18"/>
      <c r="J142" s="18"/>
      <c r="K142" s="18"/>
      <c r="M142" s="18"/>
      <c r="N142" s="18"/>
      <c r="O142" s="18"/>
      <c r="P142" s="18"/>
      <c r="S142" s="18"/>
      <c r="T142" s="18"/>
      <c r="U142" s="18"/>
      <c r="V142" s="18"/>
      <c r="W142" s="18"/>
      <c r="Z142" s="18"/>
      <c r="AA142" s="18"/>
      <c r="AB142" s="18"/>
      <c r="AC142" s="18"/>
      <c r="AD142" s="18"/>
      <c r="AG142" s="18"/>
      <c r="AH142" s="18"/>
      <c r="AI142" s="18"/>
      <c r="AJ142" s="18"/>
      <c r="AK142" s="18"/>
      <c r="AN142" s="18"/>
      <c r="AO142" s="18"/>
      <c r="AP142" s="18"/>
      <c r="AQ142" s="18"/>
      <c r="AR142" s="18"/>
      <c r="AU142" s="18"/>
      <c r="AV142" s="18"/>
      <c r="AW142" s="18"/>
      <c r="AX142" s="18"/>
      <c r="AY142" s="18"/>
    </row>
    <row r="143" spans="1:51" x14ac:dyDescent="0.2">
      <c r="A143" s="1"/>
      <c r="B143" s="18"/>
      <c r="C143" s="4"/>
      <c r="D143" s="4"/>
      <c r="E143" s="8"/>
      <c r="F143" s="4"/>
      <c r="G143" s="9"/>
      <c r="H143" s="18"/>
      <c r="I143" s="18"/>
      <c r="J143" s="18"/>
      <c r="K143" s="18"/>
      <c r="M143" s="18"/>
      <c r="N143" s="18"/>
      <c r="O143" s="18"/>
      <c r="P143" s="18"/>
      <c r="S143" s="18"/>
      <c r="T143" s="18"/>
      <c r="U143" s="18"/>
      <c r="V143" s="18"/>
      <c r="W143" s="18"/>
      <c r="Z143" s="18"/>
      <c r="AA143" s="18"/>
      <c r="AB143" s="18"/>
      <c r="AC143" s="18"/>
      <c r="AD143" s="18"/>
      <c r="AG143" s="18"/>
      <c r="AH143" s="18"/>
      <c r="AI143" s="18"/>
      <c r="AJ143" s="18"/>
      <c r="AK143" s="18"/>
      <c r="AN143" s="18"/>
      <c r="AO143" s="18"/>
      <c r="AP143" s="18"/>
      <c r="AQ143" s="18"/>
      <c r="AR143" s="18"/>
      <c r="AU143" s="18"/>
      <c r="AV143" s="18"/>
      <c r="AW143" s="18"/>
      <c r="AX143" s="18"/>
      <c r="AY143" s="18"/>
    </row>
    <row r="144" spans="1:51" x14ac:dyDescent="0.2">
      <c r="A144" s="1"/>
      <c r="B144" s="2"/>
      <c r="C144" s="3"/>
      <c r="D144" s="3"/>
      <c r="E144" s="5"/>
      <c r="F144" s="3"/>
      <c r="G144" s="6"/>
      <c r="H144" s="18"/>
      <c r="I144" s="18"/>
      <c r="J144" s="18"/>
      <c r="K144" s="18"/>
      <c r="M144" s="18"/>
      <c r="N144" s="18"/>
      <c r="O144" s="18"/>
      <c r="P144" s="18"/>
      <c r="S144" s="18"/>
      <c r="T144" s="18"/>
      <c r="U144" s="18"/>
      <c r="V144" s="18"/>
      <c r="W144" s="18"/>
      <c r="Z144" s="18"/>
      <c r="AA144" s="18"/>
      <c r="AB144" s="18"/>
      <c r="AC144" s="18"/>
      <c r="AD144" s="18"/>
      <c r="AG144" s="18"/>
      <c r="AH144" s="18"/>
      <c r="AI144" s="18"/>
      <c r="AJ144" s="18"/>
      <c r="AK144" s="18"/>
      <c r="AN144" s="18"/>
      <c r="AO144" s="18"/>
      <c r="AP144" s="18"/>
      <c r="AQ144" s="18"/>
      <c r="AR144" s="18"/>
      <c r="AU144" s="18"/>
      <c r="AV144" s="18"/>
      <c r="AW144" s="18"/>
      <c r="AX144" s="18"/>
      <c r="AY144" s="18"/>
    </row>
    <row r="145" spans="1:51" x14ac:dyDescent="0.2">
      <c r="A145" s="1"/>
      <c r="B145" s="2"/>
      <c r="C145" s="3"/>
      <c r="D145" s="3"/>
      <c r="E145" s="5"/>
      <c r="F145" s="3"/>
      <c r="G145" s="6"/>
      <c r="H145" s="18"/>
      <c r="I145" s="18"/>
      <c r="J145" s="18"/>
      <c r="K145" s="18"/>
      <c r="M145" s="18"/>
      <c r="N145" s="18"/>
      <c r="O145" s="18"/>
      <c r="P145" s="18"/>
      <c r="S145" s="18"/>
      <c r="T145" s="18"/>
      <c r="U145" s="18"/>
      <c r="V145" s="18"/>
      <c r="W145" s="18"/>
      <c r="Z145" s="18"/>
      <c r="AA145" s="18"/>
      <c r="AB145" s="18"/>
      <c r="AC145" s="18"/>
      <c r="AD145" s="18"/>
      <c r="AG145" s="18"/>
      <c r="AH145" s="18"/>
      <c r="AI145" s="18"/>
      <c r="AJ145" s="18"/>
      <c r="AK145" s="18"/>
      <c r="AN145" s="18"/>
      <c r="AO145" s="18"/>
      <c r="AP145" s="18"/>
      <c r="AQ145" s="18"/>
      <c r="AR145" s="18"/>
      <c r="AU145" s="18"/>
      <c r="AV145" s="18"/>
      <c r="AW145" s="18"/>
      <c r="AX145" s="18"/>
      <c r="AY145" s="18"/>
    </row>
  </sheetData>
  <mergeCells count="21">
    <mergeCell ref="AU7:AZ7"/>
    <mergeCell ref="AU8:AZ8"/>
    <mergeCell ref="D101:E101"/>
    <mergeCell ref="AG7:AL7"/>
    <mergeCell ref="AG8:AL8"/>
    <mergeCell ref="AN7:AS7"/>
    <mergeCell ref="AN8:AS8"/>
    <mergeCell ref="Z7:AE7"/>
    <mergeCell ref="Z8:AE8"/>
    <mergeCell ref="N8:P8"/>
    <mergeCell ref="B52:E52"/>
    <mergeCell ref="N7:P7"/>
    <mergeCell ref="S8:X8"/>
    <mergeCell ref="S7:X7"/>
    <mergeCell ref="H7:I7"/>
    <mergeCell ref="D105:E105"/>
    <mergeCell ref="B26:E26"/>
    <mergeCell ref="B34:E34"/>
    <mergeCell ref="B67:E67"/>
    <mergeCell ref="B89:E89"/>
    <mergeCell ref="B99:E99"/>
  </mergeCells>
  <phoneticPr fontId="3" type="noConversion"/>
  <pageMargins left="0.7" right="0.7" top="0.75" bottom="0.75" header="0.3" footer="0.3"/>
  <pageSetup paperSize="3" scale="22" fitToHeight="2" orientation="portrait" horizontalDpi="0" verticalDpi="0"/>
  <rowBreaks count="1" manualBreakCount="1">
    <brk id="66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 PH 3 Draw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kevin wolfcreekresort.com</cp:lastModifiedBy>
  <cp:lastPrinted>2022-11-14T17:39:44Z</cp:lastPrinted>
  <dcterms:created xsi:type="dcterms:W3CDTF">2021-01-18T19:46:32Z</dcterms:created>
  <dcterms:modified xsi:type="dcterms:W3CDTF">2022-12-19T19:26:07Z</dcterms:modified>
</cp:coreProperties>
</file>